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08" windowWidth="15156" windowHeight="7560" tabRatio="365" firstSheet="2" activeTab="5"/>
  </bookViews>
  <sheets>
    <sheet name="Hits2016" sheetId="1" r:id="rId1"/>
    <sheet name="Hits2015" sheetId="2" r:id="rId2"/>
    <sheet name="Hits2014" sheetId="3" r:id="rId3"/>
    <sheet name="Hits2013" sheetId="4" r:id="rId4"/>
    <sheet name="Hits2012" sheetId="5" r:id="rId5"/>
    <sheet name="Hits2011" sheetId="6" r:id="rId6"/>
  </sheets>
  <definedNames/>
  <calcPr fullCalcOnLoad="1"/>
</workbook>
</file>

<file path=xl/comments1.xml><?xml version="1.0" encoding="utf-8"?>
<comments xmlns="http://schemas.openxmlformats.org/spreadsheetml/2006/main">
  <authors>
    <author>John Garrett</author>
  </authors>
  <commentList>
    <comment ref="F6" authorId="0">
      <text>
        <r>
          <rPr>
            <b/>
            <sz val="9"/>
            <rFont val="Tahoma"/>
            <family val="2"/>
          </rPr>
          <t>John Garrett:</t>
        </r>
        <r>
          <rPr>
            <sz val="9"/>
            <rFont val="Tahoma"/>
            <family val="2"/>
          </rPr>
          <t xml:space="preserve">
2792  201504 Web Report
2450  201504 Pub Report
2450  201505 Pub Report 
</t>
        </r>
      </text>
    </comment>
    <comment ref="L6" authorId="0">
      <text>
        <r>
          <rPr>
            <b/>
            <sz val="9"/>
            <rFont val="Tahoma"/>
            <family val="0"/>
          </rPr>
          <t>John Garrett:</t>
        </r>
        <r>
          <rPr>
            <sz val="9"/>
            <rFont val="Tahoma"/>
            <family val="0"/>
          </rPr>
          <t xml:space="preserve">
2200  201510 Web Report
2436  201510 Pub Report
2436   201511 Pub Report </t>
        </r>
      </text>
    </comment>
    <comment ref="T38" authorId="0">
      <text>
        <r>
          <rPr>
            <b/>
            <sz val="9"/>
            <rFont val="Tahoma"/>
            <family val="2"/>
          </rPr>
          <t>John Garrett:</t>
        </r>
        <r>
          <rPr>
            <sz val="9"/>
            <rFont val="Tahoma"/>
            <family val="2"/>
          </rPr>
          <t xml:space="preserve">
3 Rank 201502 Web Report
4 Rank 201503 Web Report
4 Rank 201502 Pub Report</t>
        </r>
      </text>
    </comment>
  </commentList>
</comments>
</file>

<file path=xl/comments2.xml><?xml version="1.0" encoding="utf-8"?>
<comments xmlns="http://schemas.openxmlformats.org/spreadsheetml/2006/main">
  <authors>
    <author>John Garrett</author>
  </authors>
  <commentList>
    <comment ref="F6" authorId="0">
      <text>
        <r>
          <rPr>
            <b/>
            <sz val="9"/>
            <rFont val="Tahoma"/>
            <family val="2"/>
          </rPr>
          <t>John Garrett:</t>
        </r>
        <r>
          <rPr>
            <sz val="9"/>
            <rFont val="Tahoma"/>
            <family val="2"/>
          </rPr>
          <t xml:space="preserve">
2792  201504 Web Report
2450  201504 Pub Report
2450  201505 Pub Report 
</t>
        </r>
      </text>
    </comment>
    <comment ref="T38" authorId="0">
      <text>
        <r>
          <rPr>
            <b/>
            <sz val="9"/>
            <rFont val="Tahoma"/>
            <family val="2"/>
          </rPr>
          <t>John Garrett:</t>
        </r>
        <r>
          <rPr>
            <sz val="9"/>
            <rFont val="Tahoma"/>
            <family val="2"/>
          </rPr>
          <t xml:space="preserve">
3 Rank 201502 Web Report
4 Rank 201503 Web Report
4 Rank 201502 Pub Report</t>
        </r>
      </text>
    </comment>
    <comment ref="L6" authorId="0">
      <text>
        <r>
          <rPr>
            <b/>
            <sz val="9"/>
            <rFont val="Tahoma"/>
            <family val="0"/>
          </rPr>
          <t>John Garrett:</t>
        </r>
        <r>
          <rPr>
            <sz val="9"/>
            <rFont val="Tahoma"/>
            <family val="0"/>
          </rPr>
          <t xml:space="preserve">
2200  201510 Web Report
2436  201510 Pub Report
2436   201511 Pub Report </t>
        </r>
      </text>
    </comment>
  </commentList>
</comments>
</file>

<file path=xl/comments3.xml><?xml version="1.0" encoding="utf-8"?>
<comments xmlns="http://schemas.openxmlformats.org/spreadsheetml/2006/main">
  <authors>
    <author>John Garrett</author>
  </authors>
  <commentList>
    <comment ref="D37" authorId="0">
      <text>
        <r>
          <rPr>
            <b/>
            <sz val="9"/>
            <rFont val="Tahoma"/>
            <family val="2"/>
          </rPr>
          <t>John Garrett:</t>
        </r>
        <r>
          <rPr>
            <sz val="9"/>
            <rFont val="Tahoma"/>
            <family val="2"/>
          </rPr>
          <t xml:space="preserve">
Note: New Auditing Bodies Requirements issue released near last day of month and statistics for access to old version were somehow lost
652x1m2 Published 201403</t>
        </r>
      </text>
    </comment>
    <comment ref="D38" authorId="0">
      <text>
        <r>
          <rPr>
            <b/>
            <sz val="9"/>
            <rFont val="Tahoma"/>
            <family val="2"/>
          </rPr>
          <t>John Garrett:</t>
        </r>
        <r>
          <rPr>
            <sz val="9"/>
            <rFont val="Tahoma"/>
            <family val="2"/>
          </rPr>
          <t xml:space="preserve">
Note: New Auditing Bodies Requirements issue released near last day of month and statistics for access to old version were somehow lost
652x1m2 Published 201403</t>
        </r>
      </text>
    </comment>
    <comment ref="U35" authorId="0">
      <text>
        <r>
          <rPr>
            <b/>
            <sz val="9"/>
            <rFont val="Tahoma"/>
            <family val="2"/>
          </rPr>
          <t>John Garrett:</t>
        </r>
        <r>
          <rPr>
            <sz val="9"/>
            <rFont val="Tahoma"/>
            <family val="2"/>
          </rPr>
          <t xml:space="preserve">
7 201403 Web Report
7 201403 Pub Report
8 201404 Web Report
?? 201404 Pub Report</t>
        </r>
      </text>
    </comment>
    <comment ref="S35" authorId="0">
      <text>
        <r>
          <rPr>
            <b/>
            <sz val="9"/>
            <rFont val="Tahoma"/>
            <family val="2"/>
          </rPr>
          <t>John Garrett:</t>
        </r>
        <r>
          <rPr>
            <sz val="9"/>
            <rFont val="Tahoma"/>
            <family val="2"/>
          </rPr>
          <t xml:space="preserve">
3  201401 Web Report
?? 201401 Pub Report
3  201402 Web Report
?? 201402 Pub Report
4? ????
</t>
        </r>
      </text>
    </comment>
    <comment ref="T36" authorId="0">
      <text>
        <r>
          <rPr>
            <b/>
            <sz val="9"/>
            <rFont val="Tahoma"/>
            <family val="2"/>
          </rPr>
          <t>John Garrett:</t>
        </r>
        <r>
          <rPr>
            <sz val="9"/>
            <rFont val="Tahoma"/>
            <family val="2"/>
          </rPr>
          <t xml:space="preserve">
201402 Pub Report listed 307 publications but did not include it
119 accesses would have ranked it 35 or 36
201403 Pub Report includes number of accesses for it
652x1m2 Published 201403</t>
        </r>
      </text>
    </comment>
    <comment ref="D36" authorId="0">
      <text>
        <r>
          <rPr>
            <b/>
            <sz val="9"/>
            <rFont val="Tahoma"/>
            <family val="2"/>
          </rPr>
          <t>John Garrett:</t>
        </r>
        <r>
          <rPr>
            <sz val="9"/>
            <rFont val="Tahoma"/>
            <family val="2"/>
          </rPr>
          <t xml:space="preserve">
John Garrett:
Not Shown 201402 Pub Report 
119          201403 Pub Report</t>
        </r>
      </text>
    </comment>
    <comment ref="E37" authorId="0">
      <text>
        <r>
          <rPr>
            <b/>
            <sz val="9"/>
            <rFont val="Tahoma"/>
            <family val="2"/>
          </rPr>
          <t>John Garrett:</t>
        </r>
        <r>
          <rPr>
            <sz val="9"/>
            <rFont val="Tahoma"/>
            <family val="2"/>
          </rPr>
          <t xml:space="preserve">
Not included 201403 Pub Report
19              201404 Pub Report
652x1m2 Published 201403</t>
        </r>
      </text>
    </comment>
    <comment ref="E38" authorId="0">
      <text>
        <r>
          <rPr>
            <b/>
            <sz val="9"/>
            <rFont val="Tahoma"/>
            <family val="2"/>
          </rPr>
          <t>John Garrett:</t>
        </r>
        <r>
          <rPr>
            <sz val="9"/>
            <rFont val="Tahoma"/>
            <family val="2"/>
          </rPr>
          <t xml:space="preserve">
Not included 201403 Pub Report
67              201404 Pub Report
652x1m2 Published 201403</t>
        </r>
      </text>
    </comment>
    <comment ref="U37" authorId="0">
      <text>
        <r>
          <rPr>
            <b/>
            <sz val="9"/>
            <rFont val="Tahoma"/>
            <family val="2"/>
          </rPr>
          <t>John Garrett:</t>
        </r>
        <r>
          <rPr>
            <sz val="9"/>
            <rFont val="Tahoma"/>
            <family val="2"/>
          </rPr>
          <t xml:space="preserve">
Not included         201403 Pub Report
264-270 if ranked  201404 Pub Report
652x1m2 Published 201403</t>
        </r>
      </text>
    </comment>
    <comment ref="U38" authorId="0">
      <text>
        <r>
          <rPr>
            <b/>
            <sz val="9"/>
            <rFont val="Tahoma"/>
            <family val="2"/>
          </rPr>
          <t>John Garrett:</t>
        </r>
        <r>
          <rPr>
            <sz val="9"/>
            <rFont val="Tahoma"/>
            <family val="2"/>
          </rPr>
          <t xml:space="preserve">
Not included   201403 Pub Report
174 if ranked  201404 Pub Report
652x1m2 Published 201403
</t>
        </r>
      </text>
    </comment>
    <comment ref="E34" authorId="0">
      <text>
        <r>
          <rPr>
            <b/>
            <sz val="9"/>
            <rFont val="Tahoma"/>
            <family val="2"/>
          </rPr>
          <t>John Garrett:</t>
        </r>
        <r>
          <rPr>
            <sz val="9"/>
            <rFont val="Tahoma"/>
            <family val="2"/>
          </rPr>
          <t xml:space="preserve">
Not included 201403 Pub Report
113            201404 Pub Report
651x1b1 Published 201402</t>
        </r>
      </text>
    </comment>
    <comment ref="U34" authorId="0">
      <text>
        <r>
          <rPr>
            <b/>
            <sz val="9"/>
            <rFont val="Tahoma"/>
            <family val="2"/>
          </rPr>
          <t>John Garrett:</t>
        </r>
        <r>
          <rPr>
            <sz val="9"/>
            <rFont val="Tahoma"/>
            <family val="2"/>
          </rPr>
          <t xml:space="preserve">
Not included            201403 Pub Report
104 or 105 If ranked 201404 Pub Report
651x1b1 Published 201402</t>
        </r>
      </text>
    </comment>
    <comment ref="T38" authorId="0">
      <text>
        <r>
          <rPr>
            <b/>
            <sz val="9"/>
            <rFont val="Tahoma"/>
            <family val="2"/>
          </rPr>
          <t>John Garrett:</t>
        </r>
        <r>
          <rPr>
            <sz val="9"/>
            <rFont val="Tahoma"/>
            <family val="2"/>
          </rPr>
          <t xml:space="preserve">
Note: New Auditing Bodies Requirements issue released near last day of month and statistics for access to old version were somehow lost
652x1m2 Published 201403
</t>
        </r>
      </text>
    </comment>
    <comment ref="T37" authorId="0">
      <text>
        <r>
          <rPr>
            <b/>
            <sz val="9"/>
            <rFont val="Tahoma"/>
            <family val="2"/>
          </rPr>
          <t>John Garrett:</t>
        </r>
        <r>
          <rPr>
            <sz val="9"/>
            <rFont val="Tahoma"/>
            <family val="2"/>
          </rPr>
          <t xml:space="preserve">
Note: New Auditing Bodies Requirements issue released near last day of month and statistics for access to old version were somehow lost
652x1m2 Published 201403
</t>
        </r>
      </text>
    </comment>
  </commentList>
</comments>
</file>

<file path=xl/sharedStrings.xml><?xml version="1.0" encoding="utf-8"?>
<sst xmlns="http://schemas.openxmlformats.org/spreadsheetml/2006/main" count="833" uniqueCount="149">
  <si>
    <t>Name</t>
  </si>
  <si>
    <t>Title</t>
  </si>
  <si>
    <t>Feb</t>
  </si>
  <si>
    <t>Mar</t>
  </si>
  <si>
    <t>Apr</t>
  </si>
  <si>
    <t>May</t>
  </si>
  <si>
    <t>All CCSDS</t>
  </si>
  <si>
    <t>650x0b1.pdf</t>
  </si>
  <si>
    <t>Reference Model for an Open Archival Information System (OAIS)</t>
  </si>
  <si>
    <t>Jun</t>
  </si>
  <si>
    <t>Jul</t>
  </si>
  <si>
    <t>Aug</t>
  </si>
  <si>
    <t>Sept</t>
  </si>
  <si>
    <t>Oct</t>
  </si>
  <si>
    <t>Nov</t>
  </si>
  <si>
    <t>Dec</t>
  </si>
  <si>
    <t>Modèle de référence pour un Système ouvert d’archivage d’information (OAIS)</t>
  </si>
  <si>
    <t>650x0b1(F).pdf</t>
  </si>
  <si>
    <t>2nd highest hits</t>
  </si>
  <si>
    <t>Varies</t>
  </si>
  <si>
    <t>XML Formatted Data Unit (XFDU) Structure and Construction Rules</t>
  </si>
  <si>
    <t>661x0b1.pdf</t>
  </si>
  <si>
    <t>651x0m1.pdf</t>
  </si>
  <si>
    <t>Producer-Archive Interface Methodology Abstract Standard</t>
  </si>
  <si>
    <t>647x3b1.pdf</t>
  </si>
  <si>
    <t>Data Entity Dictionary Specification Language (DEDSL)—XML/DTD Syntax (CCSD0013)</t>
  </si>
  <si>
    <t>620x0b2.pdf</t>
  </si>
  <si>
    <t>Standard Formatted Data Units — Structure and Construction Rules</t>
  </si>
  <si>
    <t>641x0g2.pdf</t>
  </si>
  <si>
    <t>Parameter Value Language — A Tutorial</t>
  </si>
  <si>
    <t>621x0g1.pdf</t>
  </si>
  <si>
    <t>Standard Formatted Data Units — A Tutorial</t>
  </si>
  <si>
    <t>643x0b1.pdf</t>
  </si>
  <si>
    <t>ASCII Encoded English (CCSD0002)</t>
  </si>
  <si>
    <t>630x0b1.pdf</t>
  </si>
  <si>
    <t>Standard Formatted Data Units — Control Authority Procedures</t>
  </si>
  <si>
    <t>622x0b1.pdf</t>
  </si>
  <si>
    <t>Standard Formatted Data Units — Referencing Environment</t>
  </si>
  <si>
    <t>641x0b2.pdf</t>
  </si>
  <si>
    <t>Parameter Value Language Specification (CCSD0006 and CCSD0008)</t>
  </si>
  <si>
    <t>647x1b1.pdf</t>
  </si>
  <si>
    <t>Data Entity Dictionary Specification Language (DEDSL)—Abstract Syntax (CCSD0011)</t>
  </si>
  <si>
    <t>644x0b3.pdf</t>
  </si>
  <si>
    <t>The Data Description Language EAST Specification (CCSD0010)</t>
  </si>
  <si>
    <t>645x0g1.pdf</t>
  </si>
  <si>
    <t>The Data Description Language EAST—A Tutorial</t>
  </si>
  <si>
    <t>647x2b1.pdf</t>
  </si>
  <si>
    <t>Data Entity Dictionary Specification Language (DEDSL)—PVL Syntax (CCSD0012)</t>
  </si>
  <si>
    <t>Standard Formatted Data Units — Control Authority Data Structures</t>
  </si>
  <si>
    <t>632x0b1.pdf</t>
  </si>
  <si>
    <t>646x0g1.pdf</t>
  </si>
  <si>
    <t>The Data Description Language EAST—List of Conventions</t>
  </si>
  <si>
    <t>631x0g2.pdf</t>
  </si>
  <si>
    <t>Standard Formatted Data Units — Control Authority Procedures Tutorial</t>
  </si>
  <si>
    <t>642x1g1s.pdf</t>
  </si>
  <si>
    <t>Language Usage in Information Interchange Tutorial</t>
  </si>
  <si>
    <t>610x0g5.pdf</t>
  </si>
  <si>
    <t>Space Data Systems Operations with Standard Formatted Data Units: System and Implementation Aspects</t>
  </si>
  <si>
    <t>641x0b1s.pdf</t>
  </si>
  <si>
    <t>Parameter Value Language Specification (CCSD0006)</t>
  </si>
  <si>
    <t>611x0y1s.pdf</t>
  </si>
  <si>
    <t>CCSDS Panel 2 Methodology for Development of Recommendations</t>
  </si>
  <si>
    <t>644x0b1s.pdf</t>
  </si>
  <si>
    <t>644x0b2s.pdf</t>
  </si>
  <si>
    <t>652x0m1.pdf</t>
  </si>
  <si>
    <t>Audit and Certification of Trustworthy Digital Repositories</t>
  </si>
  <si>
    <t>2011 Jan</t>
  </si>
  <si>
    <t>DAI, IPR, RAC Total</t>
  </si>
  <si>
    <t>OAIS % of Total</t>
  </si>
  <si>
    <t>RAC % of Total</t>
  </si>
  <si>
    <t>OAIS(E) % of Total</t>
  </si>
  <si>
    <t>OAIS(F) % of Total</t>
  </si>
  <si>
    <t>Average Hits</t>
  </si>
  <si>
    <t>Average hits</t>
  </si>
  <si>
    <t>IPR % of Total</t>
  </si>
  <si>
    <t>DAI % of Total</t>
  </si>
  <si>
    <t>DAI Total</t>
  </si>
  <si>
    <t>RAC Total</t>
  </si>
  <si>
    <t>IPR Total</t>
  </si>
  <si>
    <t>DAI, IPR, RAC % of Total</t>
  </si>
  <si>
    <t>Requirements for Bodies Providing Audit and Certification of Candidate Trustworthy Digital Repositories</t>
  </si>
  <si>
    <t>OAIS(E) Total</t>
  </si>
  <si>
    <t>OAIS(F) Total</t>
  </si>
  <si>
    <t>OAIS Total</t>
  </si>
  <si>
    <t>Other DAI  Total</t>
  </si>
  <si>
    <t>Other DAI % of Total</t>
  </si>
  <si>
    <t>652x1m1.pdf</t>
  </si>
  <si>
    <t>2012
Jan</t>
  </si>
  <si>
    <t>650x0b1s.pdf</t>
  </si>
  <si>
    <t>650x0m2.pdf</t>
  </si>
  <si>
    <t>650x0m2(F).pdf</t>
  </si>
  <si>
    <t>650x0b1s(F).pdf</t>
  </si>
  <si>
    <t>Other highest hits</t>
  </si>
  <si>
    <t>OAIS(E) Docs</t>
  </si>
  <si>
    <t>OAIS(E) Pointers</t>
  </si>
  <si>
    <t>OAIS(F) Docs</t>
  </si>
  <si>
    <t>OAIS(F) Pointers</t>
  </si>
  <si>
    <t>2013
Jan</t>
  </si>
  <si>
    <t>2013
Dec</t>
  </si>
  <si>
    <t>2012
Dec</t>
  </si>
  <si>
    <t>Total</t>
  </si>
  <si>
    <t>Average</t>
  </si>
  <si>
    <t>Before</t>
  </si>
  <si>
    <t>Note: New OAIS issue released near last day of month and statistics for access to old version were somehow lost</t>
  </si>
  <si>
    <t>11mo</t>
  </si>
  <si>
    <t>per doc</t>
  </si>
  <si>
    <t>RAC Metrics</t>
  </si>
  <si>
    <t>RAC  Guidelines</t>
  </si>
  <si>
    <t>RAC Metrics % of Total</t>
  </si>
  <si>
    <t>RACGuidelines  % of Total</t>
  </si>
  <si>
    <t>12 mo</t>
  </si>
  <si>
    <t>Avail</t>
  </si>
  <si>
    <t>average
avail</t>
  </si>
  <si>
    <t>average
12 mo</t>
  </si>
  <si>
    <t>After new OAIS issue</t>
  </si>
  <si>
    <t>2014
Jan</t>
  </si>
  <si>
    <t>2014
Dec</t>
  </si>
  <si>
    <t>651x1b1.pdf</t>
  </si>
  <si>
    <t>652x1m1s.pdf</t>
  </si>
  <si>
    <t>652x1m2.pdf</t>
  </si>
  <si>
    <t>Producer-Archive Interface Specification</t>
  </si>
  <si>
    <t>RAC Documents</t>
  </si>
  <si>
    <t>RAC Pointers</t>
  </si>
  <si>
    <t>2015
May</t>
  </si>
  <si>
    <t>2015
Apr</t>
  </si>
  <si>
    <t>641x0b1.pdf</t>
  </si>
  <si>
    <t>644x0b2.pdf</t>
  </si>
  <si>
    <t>2015
Mar</t>
  </si>
  <si>
    <t>CCSDS Total Active</t>
  </si>
  <si>
    <t>Blue</t>
  </si>
  <si>
    <t>Magenta</t>
  </si>
  <si>
    <t>Orange</t>
  </si>
  <si>
    <t>Green</t>
  </si>
  <si>
    <t>Yellow</t>
  </si>
  <si>
    <t>Silver</t>
  </si>
  <si>
    <t>2015
Jan</t>
  </si>
  <si>
    <t>2015
Feb</t>
  </si>
  <si>
    <t>644x0b1.pdf</t>
  </si>
  <si>
    <t>2015
Jun</t>
  </si>
  <si>
    <t>2015
Jul</t>
  </si>
  <si>
    <t>2015
Dec</t>
  </si>
  <si>
    <t>TBD: Need to fix RAC metric (now in DAI)</t>
  </si>
  <si>
    <t>2016
Jan</t>
  </si>
  <si>
    <t>2016
Feb</t>
  </si>
  <si>
    <t>2016
Mar</t>
  </si>
  <si>
    <t>2016
Apr</t>
  </si>
  <si>
    <t>2016
May</t>
  </si>
  <si>
    <t>2016
Jun</t>
  </si>
  <si>
    <t>2016
Jul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</si>
</sst>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
  </numFmts>
  <fonts count="37">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Font="1" applyAlignment="1">
      <alignment/>
    </xf>
    <xf numFmtId="0" fontId="34" fillId="0" borderId="0" xfId="0" applyFont="1" applyAlignment="1">
      <alignment/>
    </xf>
    <xf numFmtId="0" fontId="34" fillId="0" borderId="0" xfId="0" applyFont="1" applyAlignment="1">
      <alignment wrapText="1"/>
    </xf>
    <xf numFmtId="0" fontId="0" fillId="0" borderId="0" xfId="0" applyAlignment="1">
      <alignment wrapText="1"/>
    </xf>
    <xf numFmtId="49" fontId="34" fillId="0" borderId="0" xfId="0" applyNumberFormat="1" applyFont="1" applyAlignment="1">
      <alignment wrapText="1"/>
    </xf>
    <xf numFmtId="0" fontId="0" fillId="0" borderId="0" xfId="0" applyFill="1" applyAlignment="1">
      <alignment/>
    </xf>
    <xf numFmtId="167" fontId="0" fillId="0" borderId="0" xfId="0" applyNumberFormat="1" applyAlignment="1">
      <alignment/>
    </xf>
    <xf numFmtId="1"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2" fontId="0" fillId="0" borderId="0" xfId="0" applyNumberFormat="1" applyAlignment="1">
      <alignment/>
    </xf>
    <xf numFmtId="2" fontId="0" fillId="34"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90"/>
  <sheetViews>
    <sheetView zoomScalePageLayoutView="0" workbookViewId="0" topLeftCell="A1">
      <pane xSplit="2" ySplit="4" topLeftCell="C41" activePane="bottomRight" state="frozen"/>
      <selection pane="topLeft" activeCell="A1" sqref="A1"/>
      <selection pane="topRight" activeCell="C1" sqref="C1"/>
      <selection pane="bottomLeft" activeCell="A5" sqref="A5"/>
      <selection pane="bottomRight" activeCell="D3" sqref="D3"/>
    </sheetView>
  </sheetViews>
  <sheetFormatPr defaultColWidth="9.140625" defaultRowHeight="15"/>
  <cols>
    <col min="1" max="1" width="14.8515625" style="0" customWidth="1"/>
    <col min="2" max="2" width="26.421875" style="3" customWidth="1"/>
    <col min="3" max="14" width="6.140625" style="0" customWidth="1"/>
    <col min="15" max="16" width="7.8515625" style="0" customWidth="1"/>
    <col min="17" max="17" width="7.57421875" style="0" customWidth="1"/>
    <col min="18" max="18" width="1.7109375" style="0" customWidth="1"/>
    <col min="19" max="30" width="5.00390625" style="0" customWidth="1"/>
    <col min="31" max="32" width="7.7109375" style="0" customWidth="1"/>
    <col min="33" max="33" width="3.8515625" style="0" customWidth="1"/>
    <col min="34" max="34" width="4.28125" style="0" customWidth="1"/>
  </cols>
  <sheetData>
    <row r="1" spans="1:34" ht="75">
      <c r="A1" s="1" t="s">
        <v>0</v>
      </c>
      <c r="B1" s="2" t="s">
        <v>1</v>
      </c>
      <c r="C1" s="4" t="s">
        <v>142</v>
      </c>
      <c r="D1" s="2" t="s">
        <v>143</v>
      </c>
      <c r="E1" s="2" t="s">
        <v>144</v>
      </c>
      <c r="F1" s="2" t="s">
        <v>145</v>
      </c>
      <c r="G1" s="2" t="s">
        <v>146</v>
      </c>
      <c r="H1" s="2" t="s">
        <v>147</v>
      </c>
      <c r="I1" s="2" t="s">
        <v>148</v>
      </c>
      <c r="J1" s="1" t="s">
        <v>11</v>
      </c>
      <c r="K1" s="1" t="s">
        <v>12</v>
      </c>
      <c r="L1" s="1" t="s">
        <v>13</v>
      </c>
      <c r="M1" s="1" t="s">
        <v>14</v>
      </c>
      <c r="N1" s="2" t="s">
        <v>140</v>
      </c>
      <c r="O1" s="2" t="s">
        <v>113</v>
      </c>
      <c r="P1" s="2" t="s">
        <v>112</v>
      </c>
      <c r="Q1" s="2" t="s">
        <v>100</v>
      </c>
      <c r="S1" s="4" t="s">
        <v>142</v>
      </c>
      <c r="T1" s="2" t="s">
        <v>143</v>
      </c>
      <c r="U1" s="2" t="s">
        <v>144</v>
      </c>
      <c r="V1" s="2" t="s">
        <v>145</v>
      </c>
      <c r="W1" s="2" t="s">
        <v>146</v>
      </c>
      <c r="X1" s="2" t="s">
        <v>147</v>
      </c>
      <c r="Y1" s="2" t="s">
        <v>148</v>
      </c>
      <c r="Z1" s="1" t="s">
        <v>11</v>
      </c>
      <c r="AA1" s="1" t="s">
        <v>12</v>
      </c>
      <c r="AB1" s="1" t="s">
        <v>13</v>
      </c>
      <c r="AC1" s="1" t="s">
        <v>14</v>
      </c>
      <c r="AD1" s="2" t="s">
        <v>140</v>
      </c>
      <c r="AE1" s="2" t="s">
        <v>113</v>
      </c>
      <c r="AF1" s="2" t="s">
        <v>112</v>
      </c>
      <c r="AH1">
        <v>0</v>
      </c>
    </row>
    <row r="2" spans="1:34" ht="15">
      <c r="A2" t="s">
        <v>6</v>
      </c>
      <c r="C2">
        <v>39501</v>
      </c>
      <c r="N2">
        <v>27926</v>
      </c>
      <c r="O2" s="7">
        <f>Q2/12</f>
        <v>5618.916666666667</v>
      </c>
      <c r="P2">
        <f>ROUND(Q2/COUNT(C2:N2),0)</f>
        <v>33714</v>
      </c>
      <c r="Q2" s="7">
        <f>SUM(C2:N2)</f>
        <v>67427</v>
      </c>
      <c r="S2">
        <v>356</v>
      </c>
      <c r="AD2" s="5">
        <v>355</v>
      </c>
      <c r="AE2">
        <f>ROUND(SUM(S2:AD2)/12,0)</f>
        <v>59</v>
      </c>
      <c r="AF2">
        <f>ROUND(SUM(S2:AD2)/COUNT(S2:AD2),0)</f>
        <v>356</v>
      </c>
      <c r="AH2">
        <v>1</v>
      </c>
    </row>
    <row r="3" spans="1:34" ht="15">
      <c r="A3" t="s">
        <v>92</v>
      </c>
      <c r="B3" s="3" t="s">
        <v>19</v>
      </c>
      <c r="C3">
        <v>1933</v>
      </c>
      <c r="N3">
        <v>507</v>
      </c>
      <c r="O3" s="7">
        <f>ROUND(SUM(C3:N3)/12,0)</f>
        <v>203</v>
      </c>
      <c r="P3">
        <f>ROUND(SUM(C3:N3)/COUNT(C3:N3),0)</f>
        <v>1220</v>
      </c>
      <c r="Q3" s="7">
        <f>SUM(C3:N3)</f>
        <v>2440</v>
      </c>
      <c r="S3">
        <v>2</v>
      </c>
      <c r="AD3">
        <v>3</v>
      </c>
      <c r="AE3">
        <f>ROUND(SUM(S3:AD3)/12,0)</f>
        <v>0</v>
      </c>
      <c r="AF3">
        <f>ROUND(SUM(S3:AD3)/COUNT(S3:AD3),0)</f>
        <v>3</v>
      </c>
      <c r="AH3">
        <v>2</v>
      </c>
    </row>
    <row r="4" spans="1:34" ht="15">
      <c r="A4" t="s">
        <v>73</v>
      </c>
      <c r="C4" s="7">
        <f aca="true" t="shared" si="0" ref="C4:N4">C2/S2</f>
        <v>110.95786516853933</v>
      </c>
      <c r="D4" s="7" t="e">
        <f t="shared" si="0"/>
        <v>#DIV/0!</v>
      </c>
      <c r="E4" s="7" t="e">
        <f t="shared" si="0"/>
        <v>#DIV/0!</v>
      </c>
      <c r="F4" s="7" t="e">
        <f t="shared" si="0"/>
        <v>#DIV/0!</v>
      </c>
      <c r="G4" s="7" t="e">
        <f t="shared" si="0"/>
        <v>#DIV/0!</v>
      </c>
      <c r="H4" s="7" t="e">
        <f t="shared" si="0"/>
        <v>#DIV/0!</v>
      </c>
      <c r="I4" s="7" t="e">
        <f t="shared" si="0"/>
        <v>#DIV/0!</v>
      </c>
      <c r="J4" s="7" t="e">
        <f t="shared" si="0"/>
        <v>#DIV/0!</v>
      </c>
      <c r="K4" s="7" t="e">
        <f t="shared" si="0"/>
        <v>#DIV/0!</v>
      </c>
      <c r="L4" s="7" t="e">
        <f t="shared" si="0"/>
        <v>#DIV/0!</v>
      </c>
      <c r="M4" s="7" t="e">
        <f t="shared" si="0"/>
        <v>#DIV/0!</v>
      </c>
      <c r="N4" s="7">
        <f t="shared" si="0"/>
        <v>78.66478873239437</v>
      </c>
      <c r="O4" s="7" t="e">
        <f>ROUND(SUM(C4:N4)/12,0)</f>
        <v>#DIV/0!</v>
      </c>
      <c r="P4" t="e">
        <f>ROUND(SUM(C4:N4)/COUNT(C4:N4),0)</f>
        <v>#DIV/0!</v>
      </c>
      <c r="Q4" s="7" t="e">
        <f>SUM(C4:N4)</f>
        <v>#DIV/0!</v>
      </c>
      <c r="S4" s="7">
        <f aca="true" t="shared" si="1" ref="S4:AC4">S2/2</f>
        <v>178</v>
      </c>
      <c r="T4" s="7">
        <f t="shared" si="1"/>
        <v>0</v>
      </c>
      <c r="U4" s="7">
        <f t="shared" si="1"/>
        <v>0</v>
      </c>
      <c r="V4" s="7">
        <f t="shared" si="1"/>
        <v>0</v>
      </c>
      <c r="W4" s="7">
        <f t="shared" si="1"/>
        <v>0</v>
      </c>
      <c r="X4" s="7">
        <f t="shared" si="1"/>
        <v>0</v>
      </c>
      <c r="Y4" s="7">
        <f t="shared" si="1"/>
        <v>0</v>
      </c>
      <c r="Z4" s="7">
        <f t="shared" si="1"/>
        <v>0</v>
      </c>
      <c r="AA4" s="7">
        <f t="shared" si="1"/>
        <v>0</v>
      </c>
      <c r="AB4" s="7">
        <f t="shared" si="1"/>
        <v>0</v>
      </c>
      <c r="AC4" s="7">
        <f t="shared" si="1"/>
        <v>0</v>
      </c>
      <c r="AD4" s="7">
        <f>AD2/2</f>
        <v>177.5</v>
      </c>
      <c r="AE4">
        <f>ROUND(SUM(S4:AD4)/12,0)</f>
        <v>30</v>
      </c>
      <c r="AF4">
        <f>ROUND(SUM(S4:AD4)/COUNT(S4:AD4),0)</f>
        <v>30</v>
      </c>
      <c r="AH4">
        <v>3</v>
      </c>
    </row>
    <row r="5" spans="3:34" ht="15">
      <c r="C5" s="11">
        <f aca="true" t="shared" si="2" ref="C5:M5">C6/C3</f>
        <v>1.0362131401965857</v>
      </c>
      <c r="D5" s="11" t="e">
        <f t="shared" si="2"/>
        <v>#DIV/0!</v>
      </c>
      <c r="E5" s="11" t="e">
        <f t="shared" si="2"/>
        <v>#DIV/0!</v>
      </c>
      <c r="F5" s="11" t="e">
        <f t="shared" si="2"/>
        <v>#DIV/0!</v>
      </c>
      <c r="G5" s="11" t="e">
        <f t="shared" si="2"/>
        <v>#DIV/0!</v>
      </c>
      <c r="H5" s="11" t="e">
        <f t="shared" si="2"/>
        <v>#DIV/0!</v>
      </c>
      <c r="I5" s="11" t="e">
        <f t="shared" si="2"/>
        <v>#DIV/0!</v>
      </c>
      <c r="J5" s="11" t="e">
        <f t="shared" si="2"/>
        <v>#DIV/0!</v>
      </c>
      <c r="K5" s="11" t="e">
        <f t="shared" si="2"/>
        <v>#DIV/0!</v>
      </c>
      <c r="L5" s="11" t="e">
        <f t="shared" si="2"/>
        <v>#DIV/0!</v>
      </c>
      <c r="M5" s="11" t="e">
        <f t="shared" si="2"/>
        <v>#DIV/0!</v>
      </c>
      <c r="N5" s="11">
        <f>N6/N3</f>
        <v>3.439842209072978</v>
      </c>
      <c r="O5" s="11">
        <f>O6/O3</f>
        <v>1.5381773399014778</v>
      </c>
      <c r="P5" s="11">
        <f>P6/P3</f>
        <v>1.5360655737704918</v>
      </c>
      <c r="Q5" s="7"/>
      <c r="S5" s="7"/>
      <c r="T5" s="7"/>
      <c r="U5" s="7"/>
      <c r="V5" s="7"/>
      <c r="W5" s="7"/>
      <c r="X5" s="7"/>
      <c r="Y5" s="7"/>
      <c r="Z5" s="7"/>
      <c r="AA5" s="7"/>
      <c r="AB5" s="7"/>
      <c r="AC5" s="7"/>
      <c r="AD5" s="7"/>
      <c r="AE5" s="7"/>
      <c r="AF5" s="7"/>
      <c r="AH5">
        <v>4</v>
      </c>
    </row>
    <row r="6" spans="1:34" ht="60">
      <c r="A6" t="s">
        <v>89</v>
      </c>
      <c r="B6" s="3" t="s">
        <v>8</v>
      </c>
      <c r="C6">
        <v>2003</v>
      </c>
      <c r="F6" s="9"/>
      <c r="L6" s="9"/>
      <c r="N6">
        <v>1744</v>
      </c>
      <c r="O6" s="7">
        <f>Q6/12</f>
        <v>312.25</v>
      </c>
      <c r="P6">
        <f>ROUND(Q6/COUNT(C6:N6),0)</f>
        <v>1874</v>
      </c>
      <c r="Q6">
        <f>SUM(C6:N6)</f>
        <v>3747</v>
      </c>
      <c r="S6">
        <v>1</v>
      </c>
      <c r="AD6">
        <v>1</v>
      </c>
      <c r="AE6">
        <f>ROUND(SUM(S6:AD6)/12,0)</f>
        <v>0</v>
      </c>
      <c r="AF6">
        <f>ROUND(SUM(S6:AD6)/COUNT(S6:AD6),0)</f>
        <v>1</v>
      </c>
      <c r="AH6">
        <v>5</v>
      </c>
    </row>
    <row r="7" spans="1:34" ht="60">
      <c r="A7" t="s">
        <v>7</v>
      </c>
      <c r="B7" s="3" t="s">
        <v>8</v>
      </c>
      <c r="C7" s="8">
        <v>698</v>
      </c>
      <c r="D7" s="8"/>
      <c r="E7" s="8"/>
      <c r="F7" s="8"/>
      <c r="G7" s="8"/>
      <c r="H7" s="8"/>
      <c r="I7" s="8"/>
      <c r="J7" s="8"/>
      <c r="K7" s="8"/>
      <c r="L7" s="8"/>
      <c r="M7" s="8"/>
      <c r="N7" s="8">
        <v>653</v>
      </c>
      <c r="O7" s="8">
        <f aca="true" t="shared" si="3" ref="O7:O42">ROUND(SUM(C7:N7)/12,0)</f>
        <v>113</v>
      </c>
      <c r="P7" s="8">
        <f aca="true" t="shared" si="4" ref="P7:P42">ROUND(SUM(C7:N7)/COUNT(C7:N7),0)</f>
        <v>676</v>
      </c>
      <c r="Q7" s="8">
        <f aca="true" t="shared" si="5" ref="Q7:Q42">SUM(C7:N7)</f>
        <v>1351</v>
      </c>
      <c r="S7" s="8">
        <v>7</v>
      </c>
      <c r="T7" s="8"/>
      <c r="U7" s="8"/>
      <c r="V7" s="8"/>
      <c r="W7" s="8"/>
      <c r="X7" s="8"/>
      <c r="Y7" s="8"/>
      <c r="Z7" s="8"/>
      <c r="AA7" s="8"/>
      <c r="AB7" s="8"/>
      <c r="AC7" s="8"/>
      <c r="AD7" s="8">
        <v>2</v>
      </c>
      <c r="AE7" s="8">
        <f aca="true" t="shared" si="6" ref="AE7:AE42">ROUND(SUM(S7:AD7)/12,0)</f>
        <v>1</v>
      </c>
      <c r="AF7" s="8">
        <f aca="true" t="shared" si="7" ref="AF7:AF42">ROUND(SUM(S7:AD7)/COUNT(S7:AD7),0)</f>
        <v>5</v>
      </c>
      <c r="AH7">
        <v>6</v>
      </c>
    </row>
    <row r="8" spans="1:34" ht="60">
      <c r="A8" t="s">
        <v>88</v>
      </c>
      <c r="B8" s="3" t="s">
        <v>8</v>
      </c>
      <c r="C8">
        <v>110</v>
      </c>
      <c r="N8">
        <v>100</v>
      </c>
      <c r="O8" s="7">
        <f t="shared" si="3"/>
        <v>18</v>
      </c>
      <c r="P8">
        <f t="shared" si="4"/>
        <v>105</v>
      </c>
      <c r="Q8">
        <f t="shared" si="5"/>
        <v>210</v>
      </c>
      <c r="S8">
        <v>86</v>
      </c>
      <c r="AD8">
        <v>82</v>
      </c>
      <c r="AE8">
        <f t="shared" si="6"/>
        <v>14</v>
      </c>
      <c r="AF8">
        <f t="shared" si="7"/>
        <v>84</v>
      </c>
      <c r="AH8">
        <v>7</v>
      </c>
    </row>
    <row r="9" spans="1:34" ht="60">
      <c r="A9" t="s">
        <v>90</v>
      </c>
      <c r="B9" s="3" t="s">
        <v>16</v>
      </c>
      <c r="C9" s="10"/>
      <c r="D9" s="10"/>
      <c r="E9" s="10"/>
      <c r="F9" s="10"/>
      <c r="G9" s="10"/>
      <c r="H9" s="10"/>
      <c r="I9" s="10"/>
      <c r="J9" s="10"/>
      <c r="K9" s="10"/>
      <c r="L9" s="10"/>
      <c r="M9" s="10"/>
      <c r="N9" s="10">
        <v>0</v>
      </c>
      <c r="O9" s="10">
        <f t="shared" si="3"/>
        <v>0</v>
      </c>
      <c r="P9" s="10">
        <f t="shared" si="4"/>
        <v>0</v>
      </c>
      <c r="Q9" s="10">
        <f t="shared" si="5"/>
        <v>0</v>
      </c>
      <c r="R9" s="10"/>
      <c r="S9" s="10"/>
      <c r="T9" s="10"/>
      <c r="U9" s="10"/>
      <c r="V9" s="10"/>
      <c r="W9" s="10"/>
      <c r="X9" s="10"/>
      <c r="Y9" s="10"/>
      <c r="Z9" s="10"/>
      <c r="AA9" s="10"/>
      <c r="AB9" s="10"/>
      <c r="AC9" s="10"/>
      <c r="AD9" s="10">
        <v>360</v>
      </c>
      <c r="AE9" s="10">
        <f t="shared" si="6"/>
        <v>30</v>
      </c>
      <c r="AF9" s="10">
        <f t="shared" si="7"/>
        <v>360</v>
      </c>
      <c r="AH9">
        <v>8</v>
      </c>
    </row>
    <row r="10" spans="1:34" ht="60">
      <c r="A10" t="s">
        <v>17</v>
      </c>
      <c r="B10" s="3" t="s">
        <v>16</v>
      </c>
      <c r="C10" s="10"/>
      <c r="D10" s="10"/>
      <c r="E10" s="10"/>
      <c r="F10" s="10"/>
      <c r="G10" s="10"/>
      <c r="H10" s="10"/>
      <c r="I10" s="10"/>
      <c r="J10" s="10"/>
      <c r="K10" s="10"/>
      <c r="L10" s="10"/>
      <c r="M10" s="10"/>
      <c r="N10" s="10">
        <v>0</v>
      </c>
      <c r="O10" s="10">
        <f t="shared" si="3"/>
        <v>0</v>
      </c>
      <c r="P10" s="10">
        <f t="shared" si="4"/>
        <v>0</v>
      </c>
      <c r="Q10" s="10">
        <f t="shared" si="5"/>
        <v>0</v>
      </c>
      <c r="R10" s="10"/>
      <c r="S10" s="10"/>
      <c r="T10" s="10"/>
      <c r="U10" s="10"/>
      <c r="V10" s="10"/>
      <c r="W10" s="10"/>
      <c r="X10" s="10"/>
      <c r="Y10" s="10"/>
      <c r="Z10" s="10"/>
      <c r="AA10" s="10"/>
      <c r="AB10" s="10"/>
      <c r="AC10" s="10"/>
      <c r="AD10" s="10">
        <v>360</v>
      </c>
      <c r="AE10" s="10">
        <f t="shared" si="6"/>
        <v>30</v>
      </c>
      <c r="AF10" s="10">
        <f t="shared" si="7"/>
        <v>360</v>
      </c>
      <c r="AH10">
        <v>9</v>
      </c>
    </row>
    <row r="11" spans="1:34" ht="60">
      <c r="A11" t="s">
        <v>91</v>
      </c>
      <c r="B11" s="3" t="s">
        <v>16</v>
      </c>
      <c r="C11">
        <v>36</v>
      </c>
      <c r="N11">
        <v>25</v>
      </c>
      <c r="O11" s="7">
        <f t="shared" si="3"/>
        <v>5</v>
      </c>
      <c r="P11">
        <f t="shared" si="4"/>
        <v>31</v>
      </c>
      <c r="Q11">
        <f t="shared" si="5"/>
        <v>61</v>
      </c>
      <c r="S11">
        <v>272</v>
      </c>
      <c r="AD11">
        <v>276</v>
      </c>
      <c r="AE11">
        <f t="shared" si="6"/>
        <v>46</v>
      </c>
      <c r="AF11">
        <f t="shared" si="7"/>
        <v>274</v>
      </c>
      <c r="AH11">
        <v>10</v>
      </c>
    </row>
    <row r="12" spans="1:34" ht="75">
      <c r="A12" t="s">
        <v>56</v>
      </c>
      <c r="B12" s="3" t="s">
        <v>57</v>
      </c>
      <c r="C12">
        <v>55</v>
      </c>
      <c r="N12">
        <v>71</v>
      </c>
      <c r="O12" s="7">
        <f t="shared" si="3"/>
        <v>11</v>
      </c>
      <c r="P12">
        <f t="shared" si="4"/>
        <v>63</v>
      </c>
      <c r="Q12">
        <f t="shared" si="5"/>
        <v>126</v>
      </c>
      <c r="S12">
        <v>208</v>
      </c>
      <c r="AD12">
        <v>139</v>
      </c>
      <c r="AE12">
        <f t="shared" si="6"/>
        <v>29</v>
      </c>
      <c r="AF12">
        <f t="shared" si="7"/>
        <v>174</v>
      </c>
      <c r="AH12">
        <v>11</v>
      </c>
    </row>
    <row r="13" spans="1:34" ht="60">
      <c r="A13" t="s">
        <v>60</v>
      </c>
      <c r="B13" s="3" t="s">
        <v>61</v>
      </c>
      <c r="C13">
        <v>28</v>
      </c>
      <c r="N13">
        <v>5</v>
      </c>
      <c r="O13" s="7">
        <f t="shared" si="3"/>
        <v>3</v>
      </c>
      <c r="P13">
        <f t="shared" si="4"/>
        <v>17</v>
      </c>
      <c r="Q13">
        <f t="shared" si="5"/>
        <v>33</v>
      </c>
      <c r="S13">
        <v>307</v>
      </c>
      <c r="AD13">
        <v>351</v>
      </c>
      <c r="AE13">
        <f t="shared" si="6"/>
        <v>55</v>
      </c>
      <c r="AF13">
        <f t="shared" si="7"/>
        <v>329</v>
      </c>
      <c r="AH13">
        <v>12</v>
      </c>
    </row>
    <row r="14" spans="1:34" ht="45">
      <c r="A14" t="s">
        <v>26</v>
      </c>
      <c r="B14" s="3" t="s">
        <v>27</v>
      </c>
      <c r="C14">
        <v>108</v>
      </c>
      <c r="N14">
        <v>92</v>
      </c>
      <c r="O14" s="7">
        <f t="shared" si="3"/>
        <v>17</v>
      </c>
      <c r="P14">
        <f t="shared" si="4"/>
        <v>100</v>
      </c>
      <c r="Q14">
        <f t="shared" si="5"/>
        <v>200</v>
      </c>
      <c r="S14">
        <v>88</v>
      </c>
      <c r="AD14">
        <v>96</v>
      </c>
      <c r="AE14">
        <f t="shared" si="6"/>
        <v>15</v>
      </c>
      <c r="AF14">
        <f t="shared" si="7"/>
        <v>92</v>
      </c>
      <c r="AH14">
        <v>13</v>
      </c>
    </row>
    <row r="15" spans="1:34" ht="30">
      <c r="A15" t="s">
        <v>30</v>
      </c>
      <c r="B15" s="3" t="s">
        <v>31</v>
      </c>
      <c r="C15">
        <v>107</v>
      </c>
      <c r="N15">
        <v>98</v>
      </c>
      <c r="O15" s="7">
        <f t="shared" si="3"/>
        <v>17</v>
      </c>
      <c r="P15">
        <f t="shared" si="4"/>
        <v>103</v>
      </c>
      <c r="Q15">
        <f t="shared" si="5"/>
        <v>205</v>
      </c>
      <c r="S15">
        <v>92</v>
      </c>
      <c r="AD15">
        <v>85</v>
      </c>
      <c r="AE15">
        <f t="shared" si="6"/>
        <v>15</v>
      </c>
      <c r="AF15">
        <f t="shared" si="7"/>
        <v>89</v>
      </c>
      <c r="AH15">
        <v>14</v>
      </c>
    </row>
    <row r="16" spans="1:34" ht="60">
      <c r="A16" t="s">
        <v>36</v>
      </c>
      <c r="B16" s="3" t="s">
        <v>37</v>
      </c>
      <c r="C16">
        <v>46</v>
      </c>
      <c r="N16">
        <v>48</v>
      </c>
      <c r="O16" s="7">
        <f t="shared" si="3"/>
        <v>8</v>
      </c>
      <c r="P16">
        <f t="shared" si="4"/>
        <v>47</v>
      </c>
      <c r="Q16">
        <f t="shared" si="5"/>
        <v>94</v>
      </c>
      <c r="S16">
        <v>236</v>
      </c>
      <c r="AD16">
        <v>187</v>
      </c>
      <c r="AE16">
        <f t="shared" si="6"/>
        <v>35</v>
      </c>
      <c r="AF16">
        <f t="shared" si="7"/>
        <v>212</v>
      </c>
      <c r="AH16">
        <v>15</v>
      </c>
    </row>
    <row r="17" spans="1:34" ht="45">
      <c r="A17" t="s">
        <v>34</v>
      </c>
      <c r="B17" s="3" t="s">
        <v>35</v>
      </c>
      <c r="C17">
        <v>84</v>
      </c>
      <c r="N17">
        <v>112</v>
      </c>
      <c r="O17" s="7">
        <f t="shared" si="3"/>
        <v>16</v>
      </c>
      <c r="P17">
        <f t="shared" si="4"/>
        <v>98</v>
      </c>
      <c r="Q17">
        <f t="shared" si="5"/>
        <v>196</v>
      </c>
      <c r="S17">
        <v>127</v>
      </c>
      <c r="W17" s="5"/>
      <c r="X17" s="5"/>
      <c r="Y17" s="5"/>
      <c r="Z17" s="5"/>
      <c r="AA17" s="5"/>
      <c r="AB17" s="5"/>
      <c r="AC17" s="5"/>
      <c r="AD17" s="5">
        <v>64</v>
      </c>
      <c r="AE17">
        <f t="shared" si="6"/>
        <v>16</v>
      </c>
      <c r="AF17">
        <f t="shared" si="7"/>
        <v>96</v>
      </c>
      <c r="AH17">
        <v>16</v>
      </c>
    </row>
    <row r="18" spans="1:34" ht="60">
      <c r="A18" t="s">
        <v>52</v>
      </c>
      <c r="B18" s="3" t="s">
        <v>53</v>
      </c>
      <c r="C18">
        <v>46</v>
      </c>
      <c r="N18">
        <v>43</v>
      </c>
      <c r="O18" s="7">
        <f t="shared" si="3"/>
        <v>7</v>
      </c>
      <c r="P18">
        <f t="shared" si="4"/>
        <v>45</v>
      </c>
      <c r="Q18">
        <f t="shared" si="5"/>
        <v>89</v>
      </c>
      <c r="S18">
        <v>238</v>
      </c>
      <c r="W18" s="5"/>
      <c r="X18" s="5"/>
      <c r="Y18" s="5"/>
      <c r="Z18" s="5"/>
      <c r="AA18" s="5"/>
      <c r="AB18" s="5"/>
      <c r="AC18" s="5"/>
      <c r="AD18" s="5">
        <v>202</v>
      </c>
      <c r="AE18">
        <f t="shared" si="6"/>
        <v>37</v>
      </c>
      <c r="AF18">
        <f t="shared" si="7"/>
        <v>220</v>
      </c>
      <c r="AH18">
        <v>17</v>
      </c>
    </row>
    <row r="19" spans="1:34" ht="60">
      <c r="A19" t="s">
        <v>49</v>
      </c>
      <c r="B19" s="3" t="s">
        <v>48</v>
      </c>
      <c r="C19">
        <v>48</v>
      </c>
      <c r="N19">
        <v>38</v>
      </c>
      <c r="O19" s="7">
        <f t="shared" si="3"/>
        <v>7</v>
      </c>
      <c r="P19">
        <f t="shared" si="4"/>
        <v>43</v>
      </c>
      <c r="Q19">
        <f t="shared" si="5"/>
        <v>86</v>
      </c>
      <c r="S19">
        <v>231</v>
      </c>
      <c r="W19" s="5"/>
      <c r="X19" s="5"/>
      <c r="Y19" s="5"/>
      <c r="Z19" s="5"/>
      <c r="AA19" s="5"/>
      <c r="AB19" s="5"/>
      <c r="AC19" s="5"/>
      <c r="AD19" s="5">
        <v>215</v>
      </c>
      <c r="AE19">
        <f t="shared" si="6"/>
        <v>37</v>
      </c>
      <c r="AF19">
        <f t="shared" si="7"/>
        <v>223</v>
      </c>
      <c r="AH19">
        <v>18</v>
      </c>
    </row>
    <row r="20" spans="1:34" ht="45">
      <c r="A20" t="s">
        <v>125</v>
      </c>
      <c r="B20" s="3" t="s">
        <v>59</v>
      </c>
      <c r="C20" s="8">
        <v>40</v>
      </c>
      <c r="D20" s="8"/>
      <c r="E20" s="8"/>
      <c r="F20" s="8"/>
      <c r="G20" s="8"/>
      <c r="H20" s="8"/>
      <c r="I20" s="8"/>
      <c r="J20" s="8"/>
      <c r="K20" s="8"/>
      <c r="L20" s="8"/>
      <c r="M20" s="8"/>
      <c r="N20" s="8">
        <v>33</v>
      </c>
      <c r="O20" s="8">
        <f>ROUND(SUM(C20:N20)/12,0)</f>
        <v>6</v>
      </c>
      <c r="P20" s="8">
        <f>ROUND(SUM(C20:N20)/COUNT(C20:N20),0)</f>
        <v>37</v>
      </c>
      <c r="Q20" s="8">
        <f t="shared" si="5"/>
        <v>73</v>
      </c>
      <c r="S20" s="8">
        <v>263</v>
      </c>
      <c r="T20" s="8"/>
      <c r="U20" s="8"/>
      <c r="V20" s="8"/>
      <c r="W20" s="8"/>
      <c r="X20" s="8"/>
      <c r="Y20" s="8"/>
      <c r="Z20" s="8"/>
      <c r="AA20" s="8"/>
      <c r="AB20" s="8"/>
      <c r="AC20" s="8"/>
      <c r="AD20" s="8">
        <v>239</v>
      </c>
      <c r="AE20" s="8">
        <f>ROUND(SUM(S20:AD20)/12,0)</f>
        <v>42</v>
      </c>
      <c r="AF20" s="8">
        <f>ROUND(SUM(S20:AD20)/COUNT(S20:AD20),0)</f>
        <v>251</v>
      </c>
      <c r="AH20">
        <v>19</v>
      </c>
    </row>
    <row r="21" spans="1:34" ht="45">
      <c r="A21" t="s">
        <v>58</v>
      </c>
      <c r="B21" s="3" t="s">
        <v>59</v>
      </c>
      <c r="C21">
        <v>19</v>
      </c>
      <c r="G21" s="5"/>
      <c r="H21" s="5"/>
      <c r="I21" s="5"/>
      <c r="J21" s="5"/>
      <c r="K21" s="5"/>
      <c r="L21" s="5"/>
      <c r="M21" s="5"/>
      <c r="N21" s="5">
        <v>8</v>
      </c>
      <c r="O21" s="7">
        <f t="shared" si="3"/>
        <v>2</v>
      </c>
      <c r="P21">
        <f t="shared" si="4"/>
        <v>14</v>
      </c>
      <c r="Q21">
        <f t="shared" si="5"/>
        <v>27</v>
      </c>
      <c r="S21">
        <v>348</v>
      </c>
      <c r="W21" s="5"/>
      <c r="X21" s="5"/>
      <c r="Y21" s="5"/>
      <c r="Z21" s="5"/>
      <c r="AA21" s="5"/>
      <c r="AB21" s="5"/>
      <c r="AC21" s="5"/>
      <c r="AD21" s="5">
        <v>347</v>
      </c>
      <c r="AE21">
        <f t="shared" si="6"/>
        <v>58</v>
      </c>
      <c r="AF21">
        <f t="shared" si="7"/>
        <v>348</v>
      </c>
      <c r="AH21">
        <v>19.5</v>
      </c>
    </row>
    <row r="22" spans="1:34" ht="60">
      <c r="A22" t="s">
        <v>38</v>
      </c>
      <c r="B22" s="3" t="s">
        <v>39</v>
      </c>
      <c r="C22">
        <v>84</v>
      </c>
      <c r="N22">
        <v>74</v>
      </c>
      <c r="O22" s="7">
        <f t="shared" si="3"/>
        <v>13</v>
      </c>
      <c r="P22">
        <f t="shared" si="4"/>
        <v>79</v>
      </c>
      <c r="Q22">
        <f t="shared" si="5"/>
        <v>158</v>
      </c>
      <c r="S22">
        <v>126</v>
      </c>
      <c r="AD22">
        <v>132</v>
      </c>
      <c r="AE22">
        <f t="shared" si="6"/>
        <v>22</v>
      </c>
      <c r="AF22">
        <f t="shared" si="7"/>
        <v>129</v>
      </c>
      <c r="AH22">
        <v>20</v>
      </c>
    </row>
    <row r="23" spans="1:34" ht="30">
      <c r="A23" t="s">
        <v>28</v>
      </c>
      <c r="B23" s="3" t="s">
        <v>29</v>
      </c>
      <c r="C23">
        <v>74</v>
      </c>
      <c r="N23">
        <v>74</v>
      </c>
      <c r="O23" s="7">
        <f t="shared" si="3"/>
        <v>12</v>
      </c>
      <c r="P23">
        <f t="shared" si="4"/>
        <v>74</v>
      </c>
      <c r="Q23">
        <f t="shared" si="5"/>
        <v>148</v>
      </c>
      <c r="S23">
        <v>150</v>
      </c>
      <c r="AD23">
        <v>131</v>
      </c>
      <c r="AE23">
        <f t="shared" si="6"/>
        <v>23</v>
      </c>
      <c r="AF23">
        <f t="shared" si="7"/>
        <v>141</v>
      </c>
      <c r="AH23">
        <v>21</v>
      </c>
    </row>
    <row r="24" spans="1:34" ht="45">
      <c r="A24" t="s">
        <v>54</v>
      </c>
      <c r="B24" s="3" t="s">
        <v>55</v>
      </c>
      <c r="C24">
        <v>42</v>
      </c>
      <c r="N24">
        <v>16</v>
      </c>
      <c r="O24" s="7">
        <f t="shared" si="3"/>
        <v>5</v>
      </c>
      <c r="P24">
        <f t="shared" si="4"/>
        <v>29</v>
      </c>
      <c r="Q24">
        <f t="shared" si="5"/>
        <v>58</v>
      </c>
      <c r="S24">
        <v>251</v>
      </c>
      <c r="AD24">
        <v>308</v>
      </c>
      <c r="AE24">
        <f t="shared" si="6"/>
        <v>47</v>
      </c>
      <c r="AF24">
        <f t="shared" si="7"/>
        <v>280</v>
      </c>
      <c r="AH24">
        <v>22</v>
      </c>
    </row>
    <row r="25" spans="1:34" ht="30">
      <c r="A25" t="s">
        <v>32</v>
      </c>
      <c r="B25" s="3" t="s">
        <v>33</v>
      </c>
      <c r="C25">
        <v>56</v>
      </c>
      <c r="N25">
        <v>103</v>
      </c>
      <c r="O25" s="7">
        <f t="shared" si="3"/>
        <v>13</v>
      </c>
      <c r="P25">
        <f t="shared" si="4"/>
        <v>80</v>
      </c>
      <c r="Q25">
        <f t="shared" si="5"/>
        <v>159</v>
      </c>
      <c r="S25">
        <v>202</v>
      </c>
      <c r="W25" s="5"/>
      <c r="X25" s="5"/>
      <c r="Y25" s="5"/>
      <c r="Z25" s="5"/>
      <c r="AA25" s="5"/>
      <c r="AB25" s="5"/>
      <c r="AC25" s="5"/>
      <c r="AD25" s="5">
        <v>78</v>
      </c>
      <c r="AE25">
        <f t="shared" si="6"/>
        <v>23</v>
      </c>
      <c r="AF25">
        <f t="shared" si="7"/>
        <v>140</v>
      </c>
      <c r="AH25">
        <v>23</v>
      </c>
    </row>
    <row r="26" spans="1:34" ht="60">
      <c r="A26" t="s">
        <v>137</v>
      </c>
      <c r="B26" s="3" t="s">
        <v>43</v>
      </c>
      <c r="C26" s="8">
        <v>44</v>
      </c>
      <c r="D26" s="8"/>
      <c r="E26" s="8"/>
      <c r="F26" s="8"/>
      <c r="G26" s="8"/>
      <c r="H26" s="8"/>
      <c r="I26" s="8"/>
      <c r="J26" s="8"/>
      <c r="K26" s="8"/>
      <c r="L26" s="8"/>
      <c r="M26" s="8"/>
      <c r="N26" s="8">
        <v>35</v>
      </c>
      <c r="O26" s="8">
        <f>ROUND(SUM(C26:N26)/12,0)</f>
        <v>7</v>
      </c>
      <c r="P26" s="8">
        <f>ROUND(SUM(C26:N26)/COUNT(C26:N26),0)</f>
        <v>40</v>
      </c>
      <c r="Q26" s="8">
        <f t="shared" si="5"/>
        <v>79</v>
      </c>
      <c r="S26" s="8">
        <v>254</v>
      </c>
      <c r="T26" s="8"/>
      <c r="U26" s="8"/>
      <c r="V26" s="8"/>
      <c r="W26" s="8"/>
      <c r="X26" s="8"/>
      <c r="Y26" s="8"/>
      <c r="Z26" s="8"/>
      <c r="AA26" s="8"/>
      <c r="AB26" s="8"/>
      <c r="AC26" s="8"/>
      <c r="AD26" s="8">
        <v>228</v>
      </c>
      <c r="AE26" s="8">
        <f>ROUND(SUM(S26:AD26)/12,0)</f>
        <v>40</v>
      </c>
      <c r="AF26" s="8">
        <f>ROUND(SUM(S26:AD26)/COUNT(S26:AD26),0)</f>
        <v>241</v>
      </c>
      <c r="AH26">
        <v>24</v>
      </c>
    </row>
    <row r="27" spans="1:34" ht="60">
      <c r="A27" t="s">
        <v>62</v>
      </c>
      <c r="B27" s="3" t="s">
        <v>43</v>
      </c>
      <c r="C27">
        <v>25</v>
      </c>
      <c r="N27">
        <v>8</v>
      </c>
      <c r="O27" s="7">
        <f t="shared" si="3"/>
        <v>3</v>
      </c>
      <c r="P27">
        <f t="shared" si="4"/>
        <v>17</v>
      </c>
      <c r="Q27">
        <f t="shared" si="5"/>
        <v>33</v>
      </c>
      <c r="S27">
        <v>323</v>
      </c>
      <c r="W27" s="5"/>
      <c r="X27" s="5"/>
      <c r="Y27" s="5"/>
      <c r="Z27" s="5"/>
      <c r="AA27" s="5"/>
      <c r="AB27" s="5"/>
      <c r="AC27" s="5"/>
      <c r="AD27" s="5">
        <v>345</v>
      </c>
      <c r="AE27">
        <f t="shared" si="6"/>
        <v>56</v>
      </c>
      <c r="AF27">
        <f t="shared" si="7"/>
        <v>334</v>
      </c>
      <c r="AH27">
        <v>24.1</v>
      </c>
    </row>
    <row r="28" spans="1:34" ht="60">
      <c r="A28" t="s">
        <v>126</v>
      </c>
      <c r="B28" s="3" t="s">
        <v>43</v>
      </c>
      <c r="C28" s="8">
        <v>34</v>
      </c>
      <c r="D28" s="8"/>
      <c r="E28" s="8"/>
      <c r="F28" s="8"/>
      <c r="G28" s="8"/>
      <c r="H28" s="8"/>
      <c r="I28" s="8"/>
      <c r="J28" s="8"/>
      <c r="K28" s="8"/>
      <c r="L28" s="8"/>
      <c r="M28" s="8"/>
      <c r="N28" s="8">
        <v>19</v>
      </c>
      <c r="O28" s="8">
        <f t="shared" si="3"/>
        <v>4</v>
      </c>
      <c r="P28" s="8">
        <f t="shared" si="4"/>
        <v>27</v>
      </c>
      <c r="Q28" s="8">
        <f t="shared" si="5"/>
        <v>53</v>
      </c>
      <c r="S28" s="8">
        <v>279</v>
      </c>
      <c r="T28" s="8"/>
      <c r="U28" s="8"/>
      <c r="V28" s="8"/>
      <c r="W28" s="8"/>
      <c r="X28" s="8"/>
      <c r="Y28" s="8"/>
      <c r="Z28" s="8"/>
      <c r="AA28" s="8"/>
      <c r="AB28" s="8"/>
      <c r="AC28" s="8"/>
      <c r="AD28" s="8">
        <v>293</v>
      </c>
      <c r="AE28" s="8">
        <f>ROUND(SUM(S28:AD28)/12,0)</f>
        <v>48</v>
      </c>
      <c r="AF28" s="8">
        <f>ROUND(SUM(S28:AD28)/COUNT(S28:AD28),0)</f>
        <v>286</v>
      </c>
      <c r="AH28">
        <v>25</v>
      </c>
    </row>
    <row r="29" spans="1:34" ht="60">
      <c r="A29" t="s">
        <v>63</v>
      </c>
      <c r="B29" s="3" t="s">
        <v>43</v>
      </c>
      <c r="C29">
        <v>31</v>
      </c>
      <c r="N29">
        <v>12</v>
      </c>
      <c r="O29" s="7">
        <f t="shared" si="3"/>
        <v>4</v>
      </c>
      <c r="P29">
        <f t="shared" si="4"/>
        <v>22</v>
      </c>
      <c r="Q29">
        <f t="shared" si="5"/>
        <v>43</v>
      </c>
      <c r="S29">
        <v>292</v>
      </c>
      <c r="W29" s="5"/>
      <c r="X29" s="5"/>
      <c r="Y29" s="5"/>
      <c r="Z29" s="5"/>
      <c r="AA29" s="5"/>
      <c r="AB29" s="5"/>
      <c r="AC29" s="5"/>
      <c r="AD29" s="5">
        <v>332</v>
      </c>
      <c r="AE29">
        <f t="shared" si="6"/>
        <v>52</v>
      </c>
      <c r="AF29">
        <f t="shared" si="7"/>
        <v>312</v>
      </c>
      <c r="AH29">
        <v>25.5</v>
      </c>
    </row>
    <row r="30" spans="1:34" ht="60">
      <c r="A30" t="s">
        <v>42</v>
      </c>
      <c r="B30" s="3" t="s">
        <v>43</v>
      </c>
      <c r="C30">
        <v>81</v>
      </c>
      <c r="N30">
        <v>65</v>
      </c>
      <c r="O30" s="7">
        <f t="shared" si="3"/>
        <v>12</v>
      </c>
      <c r="P30">
        <f t="shared" si="4"/>
        <v>73</v>
      </c>
      <c r="Q30">
        <f t="shared" si="5"/>
        <v>146</v>
      </c>
      <c r="S30">
        <v>132</v>
      </c>
      <c r="W30" s="5"/>
      <c r="X30" s="5"/>
      <c r="Y30" s="5"/>
      <c r="Z30" s="5"/>
      <c r="AA30" s="5"/>
      <c r="AB30" s="5"/>
      <c r="AC30" s="5"/>
      <c r="AD30" s="5">
        <v>148</v>
      </c>
      <c r="AE30">
        <f t="shared" si="6"/>
        <v>23</v>
      </c>
      <c r="AF30">
        <f t="shared" si="7"/>
        <v>140</v>
      </c>
      <c r="AH30">
        <v>26</v>
      </c>
    </row>
    <row r="31" spans="1:34" ht="45">
      <c r="A31" t="s">
        <v>44</v>
      </c>
      <c r="B31" s="3" t="s">
        <v>45</v>
      </c>
      <c r="C31">
        <v>58</v>
      </c>
      <c r="N31">
        <v>48</v>
      </c>
      <c r="O31" s="7">
        <f t="shared" si="3"/>
        <v>9</v>
      </c>
      <c r="P31">
        <f t="shared" si="4"/>
        <v>53</v>
      </c>
      <c r="Q31">
        <f t="shared" si="5"/>
        <v>106</v>
      </c>
      <c r="S31">
        <v>195</v>
      </c>
      <c r="Z31" s="5"/>
      <c r="AA31" s="5"/>
      <c r="AB31" s="5"/>
      <c r="AC31" s="5"/>
      <c r="AD31" s="5">
        <v>186</v>
      </c>
      <c r="AE31">
        <f t="shared" si="6"/>
        <v>32</v>
      </c>
      <c r="AF31">
        <f t="shared" si="7"/>
        <v>191</v>
      </c>
      <c r="AH31">
        <v>27</v>
      </c>
    </row>
    <row r="32" spans="1:34" ht="45">
      <c r="A32" t="s">
        <v>50</v>
      </c>
      <c r="B32" s="3" t="s">
        <v>51</v>
      </c>
      <c r="C32">
        <v>52</v>
      </c>
      <c r="N32">
        <v>60</v>
      </c>
      <c r="O32" s="7">
        <f t="shared" si="3"/>
        <v>9</v>
      </c>
      <c r="P32">
        <f t="shared" si="4"/>
        <v>56</v>
      </c>
      <c r="Q32">
        <f t="shared" si="5"/>
        <v>112</v>
      </c>
      <c r="S32">
        <v>220</v>
      </c>
      <c r="AA32" s="5"/>
      <c r="AB32" s="5"/>
      <c r="AC32" s="5"/>
      <c r="AD32" s="5">
        <v>153</v>
      </c>
      <c r="AE32">
        <f t="shared" si="6"/>
        <v>31</v>
      </c>
      <c r="AF32">
        <f t="shared" si="7"/>
        <v>187</v>
      </c>
      <c r="AH32">
        <v>28</v>
      </c>
    </row>
    <row r="33" spans="1:34" ht="60">
      <c r="A33" t="s">
        <v>40</v>
      </c>
      <c r="B33" s="3" t="s">
        <v>41</v>
      </c>
      <c r="C33">
        <v>53</v>
      </c>
      <c r="N33">
        <v>55</v>
      </c>
      <c r="O33" s="7">
        <f t="shared" si="3"/>
        <v>9</v>
      </c>
      <c r="P33">
        <f t="shared" si="4"/>
        <v>54</v>
      </c>
      <c r="Q33">
        <f t="shared" si="5"/>
        <v>108</v>
      </c>
      <c r="S33">
        <v>215</v>
      </c>
      <c r="AA33" s="5"/>
      <c r="AB33" s="5"/>
      <c r="AC33" s="5"/>
      <c r="AD33" s="5">
        <v>167</v>
      </c>
      <c r="AE33">
        <f t="shared" si="6"/>
        <v>32</v>
      </c>
      <c r="AF33">
        <f t="shared" si="7"/>
        <v>191</v>
      </c>
      <c r="AH33">
        <v>29</v>
      </c>
    </row>
    <row r="34" spans="1:34" ht="60">
      <c r="A34" t="s">
        <v>46</v>
      </c>
      <c r="B34" s="3" t="s">
        <v>47</v>
      </c>
      <c r="C34">
        <v>54</v>
      </c>
      <c r="N34">
        <v>41</v>
      </c>
      <c r="O34" s="7">
        <f t="shared" si="3"/>
        <v>8</v>
      </c>
      <c r="P34">
        <f t="shared" si="4"/>
        <v>48</v>
      </c>
      <c r="Q34">
        <f t="shared" si="5"/>
        <v>95</v>
      </c>
      <c r="S34">
        <v>211</v>
      </c>
      <c r="AB34" s="5"/>
      <c r="AC34" s="5"/>
      <c r="AD34" s="5">
        <v>208</v>
      </c>
      <c r="AE34">
        <f t="shared" si="6"/>
        <v>35</v>
      </c>
      <c r="AF34">
        <f t="shared" si="7"/>
        <v>210</v>
      </c>
      <c r="AH34">
        <v>30</v>
      </c>
    </row>
    <row r="35" spans="1:34" ht="60">
      <c r="A35" t="s">
        <v>24</v>
      </c>
      <c r="B35" s="3" t="s">
        <v>25</v>
      </c>
      <c r="C35">
        <v>114</v>
      </c>
      <c r="N35">
        <v>109</v>
      </c>
      <c r="O35" s="7">
        <f t="shared" si="3"/>
        <v>19</v>
      </c>
      <c r="P35">
        <f t="shared" si="4"/>
        <v>112</v>
      </c>
      <c r="Q35">
        <f t="shared" si="5"/>
        <v>223</v>
      </c>
      <c r="S35">
        <v>82</v>
      </c>
      <c r="AD35">
        <v>69</v>
      </c>
      <c r="AE35">
        <f t="shared" si="6"/>
        <v>13</v>
      </c>
      <c r="AF35">
        <f t="shared" si="7"/>
        <v>76</v>
      </c>
      <c r="AH35">
        <v>31</v>
      </c>
    </row>
    <row r="36" spans="1:34" ht="45">
      <c r="A36" t="s">
        <v>22</v>
      </c>
      <c r="B36" s="3" t="s">
        <v>23</v>
      </c>
      <c r="C36">
        <v>270</v>
      </c>
      <c r="N36">
        <v>231</v>
      </c>
      <c r="O36" s="7">
        <f t="shared" si="3"/>
        <v>42</v>
      </c>
      <c r="P36">
        <f t="shared" si="4"/>
        <v>251</v>
      </c>
      <c r="Q36">
        <f t="shared" si="5"/>
        <v>501</v>
      </c>
      <c r="S36">
        <v>24</v>
      </c>
      <c r="AD36">
        <v>13</v>
      </c>
      <c r="AE36">
        <f t="shared" si="6"/>
        <v>3</v>
      </c>
      <c r="AF36">
        <f t="shared" si="7"/>
        <v>19</v>
      </c>
      <c r="AH36">
        <v>40</v>
      </c>
    </row>
    <row r="37" spans="1:34" ht="30">
      <c r="A37" t="s">
        <v>117</v>
      </c>
      <c r="B37" s="3" t="s">
        <v>120</v>
      </c>
      <c r="C37">
        <v>168</v>
      </c>
      <c r="N37">
        <v>78</v>
      </c>
      <c r="O37" s="7">
        <f>ROUND(SUM(C37:N37)/12,0)</f>
        <v>21</v>
      </c>
      <c r="P37">
        <f>ROUND(SUM(C37:N37)/COUNT(C37:N37),0)</f>
        <v>123</v>
      </c>
      <c r="Q37">
        <f t="shared" si="5"/>
        <v>246</v>
      </c>
      <c r="S37">
        <v>44</v>
      </c>
      <c r="AD37">
        <v>126</v>
      </c>
      <c r="AE37">
        <f t="shared" si="6"/>
        <v>14</v>
      </c>
      <c r="AF37">
        <f>ROUND(SUM(S37:AD37)/COUNT(S37:AD37),0)</f>
        <v>85</v>
      </c>
      <c r="AH37">
        <v>40.9</v>
      </c>
    </row>
    <row r="38" spans="1:34" ht="45">
      <c r="A38" t="s">
        <v>64</v>
      </c>
      <c r="B38" s="3" t="s">
        <v>65</v>
      </c>
      <c r="C38">
        <v>706</v>
      </c>
      <c r="N38">
        <v>470</v>
      </c>
      <c r="O38" s="7">
        <f t="shared" si="3"/>
        <v>98</v>
      </c>
      <c r="P38">
        <f t="shared" si="4"/>
        <v>588</v>
      </c>
      <c r="Q38">
        <f t="shared" si="5"/>
        <v>1176</v>
      </c>
      <c r="S38">
        <v>6</v>
      </c>
      <c r="T38" s="9"/>
      <c r="AD38">
        <v>5</v>
      </c>
      <c r="AE38">
        <f t="shared" si="6"/>
        <v>1</v>
      </c>
      <c r="AF38">
        <f t="shared" si="7"/>
        <v>6</v>
      </c>
      <c r="AH38">
        <v>41</v>
      </c>
    </row>
    <row r="39" spans="1:34" ht="75">
      <c r="A39" t="s">
        <v>86</v>
      </c>
      <c r="B39" s="3" t="s">
        <v>80</v>
      </c>
      <c r="C39" s="8">
        <v>70</v>
      </c>
      <c r="D39" s="8"/>
      <c r="E39" s="8"/>
      <c r="F39" s="8"/>
      <c r="G39" s="8"/>
      <c r="H39" s="8"/>
      <c r="I39" s="8"/>
      <c r="J39" s="8"/>
      <c r="K39" s="8"/>
      <c r="L39" s="8"/>
      <c r="M39" s="8"/>
      <c r="N39" s="8">
        <v>68</v>
      </c>
      <c r="O39" s="8">
        <f t="shared" si="3"/>
        <v>12</v>
      </c>
      <c r="P39" s="8">
        <f t="shared" si="4"/>
        <v>69</v>
      </c>
      <c r="Q39" s="8">
        <f t="shared" si="5"/>
        <v>138</v>
      </c>
      <c r="S39" s="8">
        <v>163</v>
      </c>
      <c r="T39" s="8"/>
      <c r="U39" s="8"/>
      <c r="V39" s="8"/>
      <c r="W39" s="8"/>
      <c r="X39" s="8"/>
      <c r="Y39" s="8"/>
      <c r="Z39" s="8"/>
      <c r="AA39" s="8"/>
      <c r="AB39" s="8"/>
      <c r="AC39" s="8"/>
      <c r="AD39" s="8">
        <v>143</v>
      </c>
      <c r="AE39" s="8">
        <f t="shared" si="6"/>
        <v>26</v>
      </c>
      <c r="AF39" s="8">
        <f t="shared" si="7"/>
        <v>153</v>
      </c>
      <c r="AH39">
        <v>42</v>
      </c>
    </row>
    <row r="40" spans="1:34" ht="72">
      <c r="A40" t="s">
        <v>118</v>
      </c>
      <c r="B40" s="3" t="s">
        <v>80</v>
      </c>
      <c r="C40">
        <v>19</v>
      </c>
      <c r="N40">
        <v>15</v>
      </c>
      <c r="O40" s="7">
        <f>ROUND(SUM(C40:N40)/12,0)</f>
        <v>3</v>
      </c>
      <c r="P40">
        <f>ROUND(SUM(C40:N40)/COUNT(C40:N40),0)</f>
        <v>17</v>
      </c>
      <c r="Q40">
        <f t="shared" si="5"/>
        <v>34</v>
      </c>
      <c r="S40">
        <v>349</v>
      </c>
      <c r="AD40">
        <v>315</v>
      </c>
      <c r="AE40">
        <f t="shared" si="6"/>
        <v>55</v>
      </c>
      <c r="AF40">
        <f>ROUND(SUM(S40:AD40)/COUNT(S40:AD40),0)</f>
        <v>332</v>
      </c>
      <c r="AH40">
        <v>43</v>
      </c>
    </row>
    <row r="41" spans="1:34" ht="72">
      <c r="A41" t="s">
        <v>119</v>
      </c>
      <c r="B41" s="3" t="s">
        <v>80</v>
      </c>
      <c r="C41">
        <v>142</v>
      </c>
      <c r="N41">
        <v>129</v>
      </c>
      <c r="O41" s="7">
        <f>ROUND(SUM(C41:N41)/12,0)</f>
        <v>23</v>
      </c>
      <c r="P41">
        <f>ROUND(SUM(C41:N41)/COUNT(C41:N41),0)</f>
        <v>136</v>
      </c>
      <c r="Q41">
        <f t="shared" si="5"/>
        <v>271</v>
      </c>
      <c r="S41">
        <v>52</v>
      </c>
      <c r="AD41">
        <v>50</v>
      </c>
      <c r="AE41">
        <f t="shared" si="6"/>
        <v>9</v>
      </c>
      <c r="AF41">
        <f>ROUND(SUM(S41:AD41)/COUNT(S41:AD41),0)</f>
        <v>51</v>
      </c>
      <c r="AH41">
        <v>44</v>
      </c>
    </row>
    <row r="42" spans="1:34" ht="42.75">
      <c r="A42" t="s">
        <v>21</v>
      </c>
      <c r="B42" s="3" t="s">
        <v>20</v>
      </c>
      <c r="C42">
        <v>163</v>
      </c>
      <c r="N42">
        <v>148</v>
      </c>
      <c r="O42" s="7">
        <f t="shared" si="3"/>
        <v>26</v>
      </c>
      <c r="P42">
        <f t="shared" si="4"/>
        <v>156</v>
      </c>
      <c r="Q42">
        <f t="shared" si="5"/>
        <v>311</v>
      </c>
      <c r="S42">
        <v>45</v>
      </c>
      <c r="AD42">
        <v>40</v>
      </c>
      <c r="AE42">
        <f t="shared" si="6"/>
        <v>7</v>
      </c>
      <c r="AF42">
        <f t="shared" si="7"/>
        <v>43</v>
      </c>
      <c r="AH42">
        <v>45</v>
      </c>
    </row>
    <row r="43" spans="3:34" ht="14.25">
      <c r="C43">
        <f aca="true" t="shared" si="8" ref="C43:M43">SUM(C6:C42)</f>
        <v>5768</v>
      </c>
      <c r="D43">
        <f t="shared" si="8"/>
        <v>0</v>
      </c>
      <c r="E43">
        <f t="shared" si="8"/>
        <v>0</v>
      </c>
      <c r="F43">
        <f t="shared" si="8"/>
        <v>0</v>
      </c>
      <c r="G43">
        <f t="shared" si="8"/>
        <v>0</v>
      </c>
      <c r="H43">
        <f t="shared" si="8"/>
        <v>0</v>
      </c>
      <c r="I43">
        <f t="shared" si="8"/>
        <v>0</v>
      </c>
      <c r="J43">
        <f t="shared" si="8"/>
        <v>0</v>
      </c>
      <c r="K43">
        <f t="shared" si="8"/>
        <v>0</v>
      </c>
      <c r="L43">
        <f t="shared" si="8"/>
        <v>0</v>
      </c>
      <c r="M43">
        <f t="shared" si="8"/>
        <v>0</v>
      </c>
      <c r="N43">
        <f>SUM(N6:N42)</f>
        <v>4928</v>
      </c>
      <c r="O43" s="7">
        <f>SUM(O6:O42)</f>
        <v>894.25</v>
      </c>
      <c r="P43">
        <f>SUM(P6:P42)</f>
        <v>5357</v>
      </c>
      <c r="Q43">
        <f>SUM(Q6:Q42)</f>
        <v>10696</v>
      </c>
      <c r="S43">
        <f>MAX(S6:S42)</f>
        <v>349</v>
      </c>
      <c r="T43">
        <f aca="true" t="shared" si="9" ref="T43:AF43">MAX(T6:T42)</f>
        <v>0</v>
      </c>
      <c r="U43">
        <f t="shared" si="9"/>
        <v>0</v>
      </c>
      <c r="V43">
        <f t="shared" si="9"/>
        <v>0</v>
      </c>
      <c r="W43">
        <f t="shared" si="9"/>
        <v>0</v>
      </c>
      <c r="X43">
        <f t="shared" si="9"/>
        <v>0</v>
      </c>
      <c r="Y43">
        <f t="shared" si="9"/>
        <v>0</v>
      </c>
      <c r="Z43">
        <f t="shared" si="9"/>
        <v>0</v>
      </c>
      <c r="AA43">
        <f t="shared" si="9"/>
        <v>0</v>
      </c>
      <c r="AB43">
        <f t="shared" si="9"/>
        <v>0</v>
      </c>
      <c r="AC43">
        <f t="shared" si="9"/>
        <v>0</v>
      </c>
      <c r="AD43">
        <f t="shared" si="9"/>
        <v>360</v>
      </c>
      <c r="AE43">
        <f t="shared" si="9"/>
        <v>58</v>
      </c>
      <c r="AF43">
        <f t="shared" si="9"/>
        <v>360</v>
      </c>
      <c r="AH43">
        <v>50</v>
      </c>
    </row>
    <row r="44" spans="17:34" ht="14.25">
      <c r="Q44">
        <f>SUM(C43:N43)</f>
        <v>10696</v>
      </c>
      <c r="AH44">
        <v>51</v>
      </c>
    </row>
    <row r="45" spans="1:34" ht="14.25">
      <c r="A45" t="s">
        <v>72</v>
      </c>
      <c r="C45" s="7">
        <f aca="true" t="shared" si="10" ref="C45:N45">C$2/S$2</f>
        <v>110.95786516853933</v>
      </c>
      <c r="D45" s="7" t="e">
        <f t="shared" si="10"/>
        <v>#DIV/0!</v>
      </c>
      <c r="E45" s="7" t="e">
        <f t="shared" si="10"/>
        <v>#DIV/0!</v>
      </c>
      <c r="F45" s="7" t="e">
        <f t="shared" si="10"/>
        <v>#DIV/0!</v>
      </c>
      <c r="G45" s="7" t="e">
        <f t="shared" si="10"/>
        <v>#DIV/0!</v>
      </c>
      <c r="H45" s="7" t="e">
        <f t="shared" si="10"/>
        <v>#DIV/0!</v>
      </c>
      <c r="I45" s="7" t="e">
        <f t="shared" si="10"/>
        <v>#DIV/0!</v>
      </c>
      <c r="J45" s="7" t="e">
        <f t="shared" si="10"/>
        <v>#DIV/0!</v>
      </c>
      <c r="K45" s="7" t="e">
        <f t="shared" si="10"/>
        <v>#DIV/0!</v>
      </c>
      <c r="L45" s="7" t="e">
        <f t="shared" si="10"/>
        <v>#DIV/0!</v>
      </c>
      <c r="M45" s="7" t="e">
        <f t="shared" si="10"/>
        <v>#DIV/0!</v>
      </c>
      <c r="N45" s="7">
        <f t="shared" si="10"/>
        <v>78.66478873239437</v>
      </c>
      <c r="O45" s="7">
        <f>O$2/AD$2</f>
        <v>15.827934272300471</v>
      </c>
      <c r="P45" s="7">
        <f>P$2/AF$2</f>
        <v>94.70224719101124</v>
      </c>
      <c r="Q45" s="7">
        <f>Q$2/AD$2</f>
        <v>189.93521126760564</v>
      </c>
      <c r="AH45">
        <v>52</v>
      </c>
    </row>
    <row r="46" spans="3:34" ht="14.25">
      <c r="C46" s="7"/>
      <c r="E46" s="7"/>
      <c r="F46" s="7"/>
      <c r="G46" s="7"/>
      <c r="H46" s="7"/>
      <c r="I46" s="7"/>
      <c r="J46" s="7"/>
      <c r="K46" s="7"/>
      <c r="L46" s="7"/>
      <c r="M46" s="7"/>
      <c r="N46" s="7"/>
      <c r="O46" s="7"/>
      <c r="P46" s="7"/>
      <c r="Q46" s="7"/>
      <c r="V46" s="1" t="s">
        <v>101</v>
      </c>
      <c r="AH46">
        <v>60</v>
      </c>
    </row>
    <row r="47" spans="19:34" ht="14.25">
      <c r="S47" s="1" t="s">
        <v>100</v>
      </c>
      <c r="T47" s="1" t="s">
        <v>105</v>
      </c>
      <c r="U47" s="1"/>
      <c r="V47" s="1" t="s">
        <v>110</v>
      </c>
      <c r="W47" s="1" t="s">
        <v>111</v>
      </c>
      <c r="X47" s="1" t="s">
        <v>105</v>
      </c>
      <c r="AH47">
        <v>61</v>
      </c>
    </row>
    <row r="48" spans="1:34" ht="14.25">
      <c r="A48" t="s">
        <v>93</v>
      </c>
      <c r="B48" s="3">
        <v>2</v>
      </c>
      <c r="C48" s="7">
        <f>C6+C8</f>
        <v>2113</v>
      </c>
      <c r="D48" s="7">
        <f aca="true" t="shared" si="11" ref="D48:N48">D6+D8</f>
        <v>0</v>
      </c>
      <c r="E48" s="7">
        <f t="shared" si="11"/>
        <v>0</v>
      </c>
      <c r="F48" s="7">
        <f t="shared" si="11"/>
        <v>0</v>
      </c>
      <c r="G48" s="7">
        <f t="shared" si="11"/>
        <v>0</v>
      </c>
      <c r="H48" s="7">
        <f t="shared" si="11"/>
        <v>0</v>
      </c>
      <c r="I48" s="7">
        <f t="shared" si="11"/>
        <v>0</v>
      </c>
      <c r="J48" s="7">
        <f t="shared" si="11"/>
        <v>0</v>
      </c>
      <c r="K48" s="7">
        <f t="shared" si="11"/>
        <v>0</v>
      </c>
      <c r="L48" s="7">
        <f t="shared" si="11"/>
        <v>0</v>
      </c>
      <c r="M48" s="7">
        <f t="shared" si="11"/>
        <v>0</v>
      </c>
      <c r="N48" s="7">
        <f t="shared" si="11"/>
        <v>1844</v>
      </c>
      <c r="O48" s="7">
        <f>O6+O8</f>
        <v>330.25</v>
      </c>
      <c r="P48" s="7">
        <f>P6+P8</f>
        <v>1979</v>
      </c>
      <c r="Q48" s="7">
        <f>Q6+Q8</f>
        <v>3957</v>
      </c>
      <c r="S48" s="7">
        <f>SUM(C48:N48)</f>
        <v>3957</v>
      </c>
      <c r="T48" s="7">
        <f aca="true" t="shared" si="12" ref="T48:T61">S48/B48</f>
        <v>1978.5</v>
      </c>
      <c r="V48" s="7">
        <f aca="true" t="shared" si="13" ref="V48:V61">S48/12</f>
        <v>329.75</v>
      </c>
      <c r="W48" s="7">
        <f>S48/COUNT($C$6:$N$6)</f>
        <v>1978.5</v>
      </c>
      <c r="X48" s="7">
        <f aca="true" t="shared" si="14" ref="X48:X61">P48/B48</f>
        <v>989.5</v>
      </c>
      <c r="AH48">
        <v>62</v>
      </c>
    </row>
    <row r="49" spans="1:34" ht="14.25">
      <c r="A49" t="s">
        <v>94</v>
      </c>
      <c r="B49" s="3">
        <v>1</v>
      </c>
      <c r="C49" s="7">
        <f>C7</f>
        <v>698</v>
      </c>
      <c r="D49" s="7">
        <f aca="true" t="shared" si="15" ref="D49:N49">D7</f>
        <v>0</v>
      </c>
      <c r="E49" s="7">
        <f t="shared" si="15"/>
        <v>0</v>
      </c>
      <c r="F49" s="7">
        <f t="shared" si="15"/>
        <v>0</v>
      </c>
      <c r="G49" s="7">
        <f t="shared" si="15"/>
        <v>0</v>
      </c>
      <c r="H49" s="7">
        <f t="shared" si="15"/>
        <v>0</v>
      </c>
      <c r="I49" s="7">
        <f t="shared" si="15"/>
        <v>0</v>
      </c>
      <c r="J49" s="7">
        <f t="shared" si="15"/>
        <v>0</v>
      </c>
      <c r="K49" s="7">
        <f t="shared" si="15"/>
        <v>0</v>
      </c>
      <c r="L49" s="7">
        <f t="shared" si="15"/>
        <v>0</v>
      </c>
      <c r="M49" s="7">
        <f t="shared" si="15"/>
        <v>0</v>
      </c>
      <c r="N49" s="7">
        <f t="shared" si="15"/>
        <v>653</v>
      </c>
      <c r="O49" s="7">
        <f>O7</f>
        <v>113</v>
      </c>
      <c r="P49" s="7">
        <f>P7</f>
        <v>676</v>
      </c>
      <c r="Q49" s="7">
        <f>Q7</f>
        <v>1351</v>
      </c>
      <c r="S49" s="7">
        <f>SUM(C49:N49)</f>
        <v>1351</v>
      </c>
      <c r="T49" s="7">
        <f t="shared" si="12"/>
        <v>1351</v>
      </c>
      <c r="V49" s="7">
        <f t="shared" si="13"/>
        <v>112.58333333333333</v>
      </c>
      <c r="W49" s="7">
        <f aca="true" t="shared" si="16" ref="W49:W61">S49/COUNT($C$6:$N$6)</f>
        <v>675.5</v>
      </c>
      <c r="X49" s="7">
        <f t="shared" si="14"/>
        <v>676</v>
      </c>
      <c r="AH49">
        <v>63</v>
      </c>
    </row>
    <row r="50" spans="1:34" ht="14.25">
      <c r="A50" t="s">
        <v>81</v>
      </c>
      <c r="B50" s="3">
        <v>3</v>
      </c>
      <c r="C50" s="7">
        <f>C48+C49</f>
        <v>2811</v>
      </c>
      <c r="D50" s="7">
        <f aca="true" t="shared" si="17" ref="D50:N50">D48+D49</f>
        <v>0</v>
      </c>
      <c r="E50" s="7">
        <f t="shared" si="17"/>
        <v>0</v>
      </c>
      <c r="F50" s="7">
        <f t="shared" si="17"/>
        <v>0</v>
      </c>
      <c r="G50" s="7">
        <f t="shared" si="17"/>
        <v>0</v>
      </c>
      <c r="H50" s="7">
        <f t="shared" si="17"/>
        <v>0</v>
      </c>
      <c r="I50" s="7">
        <f t="shared" si="17"/>
        <v>0</v>
      </c>
      <c r="J50" s="7">
        <f t="shared" si="17"/>
        <v>0</v>
      </c>
      <c r="K50" s="7">
        <f t="shared" si="17"/>
        <v>0</v>
      </c>
      <c r="L50" s="7">
        <f t="shared" si="17"/>
        <v>0</v>
      </c>
      <c r="M50" s="7">
        <f t="shared" si="17"/>
        <v>0</v>
      </c>
      <c r="N50" s="7">
        <f t="shared" si="17"/>
        <v>2497</v>
      </c>
      <c r="O50" s="7">
        <f>O48+O49</f>
        <v>443.25</v>
      </c>
      <c r="P50" s="7">
        <f>P48+P49</f>
        <v>2655</v>
      </c>
      <c r="Q50" s="7">
        <f>Q48+Q49</f>
        <v>5308</v>
      </c>
      <c r="S50" s="7">
        <f>S48+S49</f>
        <v>5308</v>
      </c>
      <c r="T50" s="7">
        <f t="shared" si="12"/>
        <v>1769.3333333333333</v>
      </c>
      <c r="V50" s="7">
        <f t="shared" si="13"/>
        <v>442.3333333333333</v>
      </c>
      <c r="W50" s="7">
        <f t="shared" si="16"/>
        <v>2654</v>
      </c>
      <c r="X50" s="7">
        <f t="shared" si="14"/>
        <v>885</v>
      </c>
      <c r="AH50">
        <v>64</v>
      </c>
    </row>
    <row r="51" spans="1:34" ht="14.25">
      <c r="A51" t="s">
        <v>95</v>
      </c>
      <c r="B51" s="3">
        <v>2</v>
      </c>
      <c r="C51">
        <f>C9+C11</f>
        <v>36</v>
      </c>
      <c r="D51">
        <f aca="true" t="shared" si="18" ref="D51:N51">D9+D11</f>
        <v>0</v>
      </c>
      <c r="E51">
        <f t="shared" si="18"/>
        <v>0</v>
      </c>
      <c r="F51">
        <f t="shared" si="18"/>
        <v>0</v>
      </c>
      <c r="G51">
        <f t="shared" si="18"/>
        <v>0</v>
      </c>
      <c r="H51">
        <f t="shared" si="18"/>
        <v>0</v>
      </c>
      <c r="I51">
        <f t="shared" si="18"/>
        <v>0</v>
      </c>
      <c r="J51">
        <f t="shared" si="18"/>
        <v>0</v>
      </c>
      <c r="K51">
        <f t="shared" si="18"/>
        <v>0</v>
      </c>
      <c r="L51">
        <f t="shared" si="18"/>
        <v>0</v>
      </c>
      <c r="M51">
        <f t="shared" si="18"/>
        <v>0</v>
      </c>
      <c r="N51">
        <f t="shared" si="18"/>
        <v>25</v>
      </c>
      <c r="O51">
        <f>O9+O11</f>
        <v>5</v>
      </c>
      <c r="P51">
        <f>P9+P11</f>
        <v>31</v>
      </c>
      <c r="Q51">
        <f>Q9+Q11</f>
        <v>61</v>
      </c>
      <c r="S51" s="7">
        <f>SUM(C51:N51)</f>
        <v>61</v>
      </c>
      <c r="T51" s="7">
        <f t="shared" si="12"/>
        <v>30.5</v>
      </c>
      <c r="V51" s="7">
        <f t="shared" si="13"/>
        <v>5.083333333333333</v>
      </c>
      <c r="W51" s="7">
        <f t="shared" si="16"/>
        <v>30.5</v>
      </c>
      <c r="X51" s="7">
        <f t="shared" si="14"/>
        <v>15.5</v>
      </c>
      <c r="AH51">
        <v>65</v>
      </c>
    </row>
    <row r="52" spans="1:34" ht="14.25">
      <c r="A52" t="s">
        <v>96</v>
      </c>
      <c r="B52" s="3">
        <v>1</v>
      </c>
      <c r="C52">
        <f>C10</f>
        <v>0</v>
      </c>
      <c r="D52">
        <f aca="true" t="shared" si="19" ref="D52:N52">D10</f>
        <v>0</v>
      </c>
      <c r="E52">
        <f t="shared" si="19"/>
        <v>0</v>
      </c>
      <c r="F52">
        <f t="shared" si="19"/>
        <v>0</v>
      </c>
      <c r="G52">
        <f t="shared" si="19"/>
        <v>0</v>
      </c>
      <c r="H52">
        <f t="shared" si="19"/>
        <v>0</v>
      </c>
      <c r="I52">
        <f t="shared" si="19"/>
        <v>0</v>
      </c>
      <c r="J52">
        <f t="shared" si="19"/>
        <v>0</v>
      </c>
      <c r="K52">
        <f t="shared" si="19"/>
        <v>0</v>
      </c>
      <c r="L52">
        <f t="shared" si="19"/>
        <v>0</v>
      </c>
      <c r="M52">
        <f t="shared" si="19"/>
        <v>0</v>
      </c>
      <c r="N52">
        <f t="shared" si="19"/>
        <v>0</v>
      </c>
      <c r="O52">
        <f>O10</f>
        <v>0</v>
      </c>
      <c r="P52">
        <f>P10</f>
        <v>0</v>
      </c>
      <c r="Q52">
        <f>Q10</f>
        <v>0</v>
      </c>
      <c r="S52" s="7">
        <f>SUM(C52:N52)</f>
        <v>0</v>
      </c>
      <c r="T52" s="7">
        <f t="shared" si="12"/>
        <v>0</v>
      </c>
      <c r="V52" s="7">
        <f t="shared" si="13"/>
        <v>0</v>
      </c>
      <c r="W52" s="7">
        <f t="shared" si="16"/>
        <v>0</v>
      </c>
      <c r="X52" s="7">
        <f t="shared" si="14"/>
        <v>0</v>
      </c>
      <c r="AH52">
        <v>66</v>
      </c>
    </row>
    <row r="53" spans="1:34" ht="14.25">
      <c r="A53" t="s">
        <v>82</v>
      </c>
      <c r="B53" s="3">
        <v>3</v>
      </c>
      <c r="C53" s="7">
        <f>C51+C52</f>
        <v>36</v>
      </c>
      <c r="D53" s="7">
        <f aca="true" t="shared" si="20" ref="D53:N53">D51+D52</f>
        <v>0</v>
      </c>
      <c r="E53" s="7">
        <f t="shared" si="20"/>
        <v>0</v>
      </c>
      <c r="F53" s="7">
        <f t="shared" si="20"/>
        <v>0</v>
      </c>
      <c r="G53" s="7">
        <f t="shared" si="20"/>
        <v>0</v>
      </c>
      <c r="H53" s="7">
        <f t="shared" si="20"/>
        <v>0</v>
      </c>
      <c r="I53" s="7">
        <f t="shared" si="20"/>
        <v>0</v>
      </c>
      <c r="J53" s="7">
        <f t="shared" si="20"/>
        <v>0</v>
      </c>
      <c r="K53" s="7">
        <f t="shared" si="20"/>
        <v>0</v>
      </c>
      <c r="L53" s="7">
        <f t="shared" si="20"/>
        <v>0</v>
      </c>
      <c r="M53" s="7">
        <f t="shared" si="20"/>
        <v>0</v>
      </c>
      <c r="N53" s="7">
        <f t="shared" si="20"/>
        <v>25</v>
      </c>
      <c r="O53" s="7">
        <f>O51+O52</f>
        <v>5</v>
      </c>
      <c r="P53" s="7">
        <f>P51+P52</f>
        <v>31</v>
      </c>
      <c r="Q53" s="7">
        <f>Q51+Q52</f>
        <v>61</v>
      </c>
      <c r="S53" s="7">
        <f>S51+S52</f>
        <v>61</v>
      </c>
      <c r="T53" s="7">
        <f t="shared" si="12"/>
        <v>20.333333333333332</v>
      </c>
      <c r="V53" s="7">
        <f t="shared" si="13"/>
        <v>5.083333333333333</v>
      </c>
      <c r="W53" s="7">
        <f t="shared" si="16"/>
        <v>30.5</v>
      </c>
      <c r="X53" s="7">
        <f t="shared" si="14"/>
        <v>10.333333333333334</v>
      </c>
      <c r="AH53">
        <v>67</v>
      </c>
    </row>
    <row r="54" spans="1:34" ht="14.25">
      <c r="A54" t="s">
        <v>83</v>
      </c>
      <c r="B54">
        <v>6</v>
      </c>
      <c r="C54">
        <f>C50+C53</f>
        <v>2847</v>
      </c>
      <c r="D54">
        <f aca="true" t="shared" si="21" ref="D54:N54">D50+D53</f>
        <v>0</v>
      </c>
      <c r="E54">
        <f t="shared" si="21"/>
        <v>0</v>
      </c>
      <c r="F54">
        <f t="shared" si="21"/>
        <v>0</v>
      </c>
      <c r="G54">
        <f t="shared" si="21"/>
        <v>0</v>
      </c>
      <c r="H54">
        <f t="shared" si="21"/>
        <v>0</v>
      </c>
      <c r="I54">
        <f t="shared" si="21"/>
        <v>0</v>
      </c>
      <c r="J54">
        <f t="shared" si="21"/>
        <v>0</v>
      </c>
      <c r="K54">
        <f t="shared" si="21"/>
        <v>0</v>
      </c>
      <c r="L54">
        <f t="shared" si="21"/>
        <v>0</v>
      </c>
      <c r="M54">
        <f t="shared" si="21"/>
        <v>0</v>
      </c>
      <c r="N54">
        <f t="shared" si="21"/>
        <v>2522</v>
      </c>
      <c r="O54" s="7">
        <f>O50+O53</f>
        <v>448.25</v>
      </c>
      <c r="P54">
        <f>P50+P53</f>
        <v>2686</v>
      </c>
      <c r="Q54">
        <f>Q50+Q53</f>
        <v>5369</v>
      </c>
      <c r="S54">
        <f>S50+S53</f>
        <v>5369</v>
      </c>
      <c r="T54" s="7">
        <f t="shared" si="12"/>
        <v>894.8333333333334</v>
      </c>
      <c r="V54" s="7">
        <f t="shared" si="13"/>
        <v>447.4166666666667</v>
      </c>
      <c r="W54" s="7">
        <f t="shared" si="16"/>
        <v>2684.5</v>
      </c>
      <c r="X54" s="7">
        <f t="shared" si="14"/>
        <v>447.6666666666667</v>
      </c>
      <c r="AH54">
        <v>68</v>
      </c>
    </row>
    <row r="55" spans="1:34" ht="14.25">
      <c r="A55" t="s">
        <v>84</v>
      </c>
      <c r="B55">
        <v>26</v>
      </c>
      <c r="C55">
        <f>C12+C13+C14+C15+C16+C17+C18+C19+C20+C21+C22+C23+C24+C25+C26+C27+C28+C29+C30+C31+C32+C33+C34+C35+C36+C37</f>
        <v>1821</v>
      </c>
      <c r="D55">
        <f aca="true" t="shared" si="22" ref="D55:N55">D12+D13+D14+D15+D16+D17+D18+D19+D20+D21+D22+D23+D24+D25+D26+D27+D28+D29+D30+D31+D32+D33+D34+D35+D36+D37</f>
        <v>0</v>
      </c>
      <c r="E55">
        <f t="shared" si="22"/>
        <v>0</v>
      </c>
      <c r="F55">
        <f t="shared" si="22"/>
        <v>0</v>
      </c>
      <c r="G55">
        <f t="shared" si="22"/>
        <v>0</v>
      </c>
      <c r="H55">
        <f t="shared" si="22"/>
        <v>0</v>
      </c>
      <c r="I55">
        <f t="shared" si="22"/>
        <v>0</v>
      </c>
      <c r="J55">
        <f t="shared" si="22"/>
        <v>0</v>
      </c>
      <c r="K55">
        <f t="shared" si="22"/>
        <v>0</v>
      </c>
      <c r="L55">
        <f t="shared" si="22"/>
        <v>0</v>
      </c>
      <c r="M55">
        <f t="shared" si="22"/>
        <v>0</v>
      </c>
      <c r="N55">
        <f t="shared" si="22"/>
        <v>1576</v>
      </c>
      <c r="O55">
        <f>O12+O13+O14+O15+O16+O17+O18+O19+O21+O22+O23+O24+O25+O27+O29+O30+O31+O32+O33+O34+O35+O36</f>
        <v>246</v>
      </c>
      <c r="P55">
        <f>P12+P13+P14+P15+P16+P17+P18+P19+P21+P22+P23+P24+P25+P27+P29+P30+P31+P32+P33+P34+P35+P36</f>
        <v>1478</v>
      </c>
      <c r="Q55">
        <f>Q12+Q13+Q14+Q15+Q16+Q17+Q18+Q19+Q20+Q21+Q22+Q23+Q24+Q25+Q26+Q27+Q28+Q29+Q30+Q31+Q32+Q33+Q34+Q35+Q36+Q37</f>
        <v>3397</v>
      </c>
      <c r="S55">
        <f>P12+P13+P14+P15+P16+P17+P18+P19+P20+P21+P22+P23+P24+P25+P26+P27+P28+P29+P30+P31+P32+P33+P34+P35+P36</f>
        <v>1582</v>
      </c>
      <c r="T55" s="7">
        <f t="shared" si="12"/>
        <v>60.84615384615385</v>
      </c>
      <c r="V55" s="7">
        <f t="shared" si="13"/>
        <v>131.83333333333334</v>
      </c>
      <c r="W55" s="7">
        <f t="shared" si="16"/>
        <v>791</v>
      </c>
      <c r="X55" s="7">
        <f t="shared" si="14"/>
        <v>56.84615384615385</v>
      </c>
      <c r="AH55">
        <v>69</v>
      </c>
    </row>
    <row r="56" spans="1:34" ht="14.25">
      <c r="A56" t="s">
        <v>76</v>
      </c>
      <c r="B56">
        <v>32</v>
      </c>
      <c r="C56">
        <f>C54+C55</f>
        <v>4668</v>
      </c>
      <c r="D56">
        <f aca="true" t="shared" si="23" ref="D56:N56">D54+D55</f>
        <v>0</v>
      </c>
      <c r="E56">
        <f t="shared" si="23"/>
        <v>0</v>
      </c>
      <c r="F56">
        <f t="shared" si="23"/>
        <v>0</v>
      </c>
      <c r="G56">
        <f t="shared" si="23"/>
        <v>0</v>
      </c>
      <c r="H56">
        <f t="shared" si="23"/>
        <v>0</v>
      </c>
      <c r="I56">
        <f t="shared" si="23"/>
        <v>0</v>
      </c>
      <c r="J56">
        <f t="shared" si="23"/>
        <v>0</v>
      </c>
      <c r="K56">
        <f t="shared" si="23"/>
        <v>0</v>
      </c>
      <c r="L56">
        <f t="shared" si="23"/>
        <v>0</v>
      </c>
      <c r="M56">
        <f t="shared" si="23"/>
        <v>0</v>
      </c>
      <c r="N56">
        <f t="shared" si="23"/>
        <v>4098</v>
      </c>
      <c r="O56" s="7">
        <f>O54+O55</f>
        <v>694.25</v>
      </c>
      <c r="P56">
        <f>P54+P55</f>
        <v>4164</v>
      </c>
      <c r="Q56">
        <f>Q54+Q55</f>
        <v>8766</v>
      </c>
      <c r="S56">
        <f>S54+S55</f>
        <v>6951</v>
      </c>
      <c r="T56" s="7">
        <f t="shared" si="12"/>
        <v>217.21875</v>
      </c>
      <c r="V56" s="7">
        <f t="shared" si="13"/>
        <v>579.25</v>
      </c>
      <c r="W56" s="7">
        <f t="shared" si="16"/>
        <v>3475.5</v>
      </c>
      <c r="X56" s="7">
        <f t="shared" si="14"/>
        <v>130.125</v>
      </c>
      <c r="AH56">
        <v>70</v>
      </c>
    </row>
    <row r="57" spans="1:34" ht="14.25">
      <c r="A57" t="s">
        <v>121</v>
      </c>
      <c r="B57" s="3">
        <v>3</v>
      </c>
      <c r="C57">
        <f>C38+C40+C41</f>
        <v>867</v>
      </c>
      <c r="D57">
        <f aca="true" t="shared" si="24" ref="D57:N57">D38+D40+D41</f>
        <v>0</v>
      </c>
      <c r="E57">
        <f t="shared" si="24"/>
        <v>0</v>
      </c>
      <c r="F57">
        <f t="shared" si="24"/>
        <v>0</v>
      </c>
      <c r="G57">
        <f t="shared" si="24"/>
        <v>0</v>
      </c>
      <c r="H57">
        <f t="shared" si="24"/>
        <v>0</v>
      </c>
      <c r="I57">
        <f t="shared" si="24"/>
        <v>0</v>
      </c>
      <c r="J57">
        <f t="shared" si="24"/>
        <v>0</v>
      </c>
      <c r="K57">
        <f t="shared" si="24"/>
        <v>0</v>
      </c>
      <c r="L57">
        <f t="shared" si="24"/>
        <v>0</v>
      </c>
      <c r="M57">
        <f t="shared" si="24"/>
        <v>0</v>
      </c>
      <c r="N57">
        <f t="shared" si="24"/>
        <v>614</v>
      </c>
      <c r="O57">
        <f aca="true" t="shared" si="25" ref="O57:P59">O36+O37</f>
        <v>63</v>
      </c>
      <c r="P57">
        <f t="shared" si="25"/>
        <v>374</v>
      </c>
      <c r="Q57">
        <f>Q38+Q40+Q41</f>
        <v>1481</v>
      </c>
      <c r="S57">
        <f>P36+P37</f>
        <v>374</v>
      </c>
      <c r="T57" s="7">
        <f>S57/B57</f>
        <v>124.66666666666667</v>
      </c>
      <c r="V57" s="7">
        <f>S57/12</f>
        <v>31.166666666666668</v>
      </c>
      <c r="W57" s="7">
        <f t="shared" si="16"/>
        <v>187</v>
      </c>
      <c r="X57" s="7">
        <f>P57/B57</f>
        <v>124.66666666666667</v>
      </c>
      <c r="AH57">
        <v>71</v>
      </c>
    </row>
    <row r="58" spans="1:34" ht="14.25">
      <c r="A58" t="s">
        <v>122</v>
      </c>
      <c r="B58" s="3">
        <v>1</v>
      </c>
      <c r="C58">
        <f>C39</f>
        <v>70</v>
      </c>
      <c r="D58">
        <f aca="true" t="shared" si="26" ref="D58:N58">D39</f>
        <v>0</v>
      </c>
      <c r="E58">
        <f t="shared" si="26"/>
        <v>0</v>
      </c>
      <c r="F58">
        <f t="shared" si="26"/>
        <v>0</v>
      </c>
      <c r="G58">
        <f t="shared" si="26"/>
        <v>0</v>
      </c>
      <c r="H58">
        <f t="shared" si="26"/>
        <v>0</v>
      </c>
      <c r="I58">
        <f t="shared" si="26"/>
        <v>0</v>
      </c>
      <c r="J58">
        <f t="shared" si="26"/>
        <v>0</v>
      </c>
      <c r="K58">
        <f t="shared" si="26"/>
        <v>0</v>
      </c>
      <c r="L58">
        <f t="shared" si="26"/>
        <v>0</v>
      </c>
      <c r="M58">
        <f t="shared" si="26"/>
        <v>0</v>
      </c>
      <c r="N58">
        <f t="shared" si="26"/>
        <v>68</v>
      </c>
      <c r="O58">
        <f t="shared" si="25"/>
        <v>119</v>
      </c>
      <c r="P58">
        <f t="shared" si="25"/>
        <v>711</v>
      </c>
      <c r="Q58">
        <f>Q39</f>
        <v>138</v>
      </c>
      <c r="S58">
        <f>P37+P38</f>
        <v>711</v>
      </c>
      <c r="T58" s="7">
        <f>S58/B58</f>
        <v>711</v>
      </c>
      <c r="V58" s="7">
        <f>S58/12</f>
        <v>59.25</v>
      </c>
      <c r="W58" s="7">
        <f t="shared" si="16"/>
        <v>355.5</v>
      </c>
      <c r="X58" s="7">
        <f>P58/B58</f>
        <v>711</v>
      </c>
      <c r="AH58">
        <v>71.1</v>
      </c>
    </row>
    <row r="59" spans="1:34" ht="14.25">
      <c r="A59" t="s">
        <v>77</v>
      </c>
      <c r="B59" s="3">
        <v>4</v>
      </c>
      <c r="C59">
        <f>C57+C58</f>
        <v>937</v>
      </c>
      <c r="D59">
        <f aca="true" t="shared" si="27" ref="D59:N59">D57+D58</f>
        <v>0</v>
      </c>
      <c r="E59">
        <f t="shared" si="27"/>
        <v>0</v>
      </c>
      <c r="F59">
        <f t="shared" si="27"/>
        <v>0</v>
      </c>
      <c r="G59">
        <f t="shared" si="27"/>
        <v>0</v>
      </c>
      <c r="H59">
        <f t="shared" si="27"/>
        <v>0</v>
      </c>
      <c r="I59">
        <f t="shared" si="27"/>
        <v>0</v>
      </c>
      <c r="J59">
        <f t="shared" si="27"/>
        <v>0</v>
      </c>
      <c r="K59">
        <f t="shared" si="27"/>
        <v>0</v>
      </c>
      <c r="L59">
        <f t="shared" si="27"/>
        <v>0</v>
      </c>
      <c r="M59">
        <f t="shared" si="27"/>
        <v>0</v>
      </c>
      <c r="N59">
        <f t="shared" si="27"/>
        <v>682</v>
      </c>
      <c r="O59">
        <f t="shared" si="25"/>
        <v>110</v>
      </c>
      <c r="P59">
        <f t="shared" si="25"/>
        <v>657</v>
      </c>
      <c r="Q59">
        <f>Q57+Q58</f>
        <v>1619</v>
      </c>
      <c r="S59">
        <f>P38+P39</f>
        <v>657</v>
      </c>
      <c r="T59" s="7">
        <f t="shared" si="12"/>
        <v>164.25</v>
      </c>
      <c r="V59" s="7">
        <f t="shared" si="13"/>
        <v>54.75</v>
      </c>
      <c r="W59" s="7">
        <f t="shared" si="16"/>
        <v>328.5</v>
      </c>
      <c r="X59" s="7">
        <f t="shared" si="14"/>
        <v>164.25</v>
      </c>
      <c r="AH59">
        <v>71.2</v>
      </c>
    </row>
    <row r="60" spans="1:34" ht="14.25">
      <c r="A60" t="s">
        <v>78</v>
      </c>
      <c r="B60" s="3">
        <v>1</v>
      </c>
      <c r="C60">
        <f>C42</f>
        <v>163</v>
      </c>
      <c r="D60">
        <f aca="true" t="shared" si="28" ref="D60:N60">D42</f>
        <v>0</v>
      </c>
      <c r="E60">
        <f t="shared" si="28"/>
        <v>0</v>
      </c>
      <c r="F60">
        <f t="shared" si="28"/>
        <v>0</v>
      </c>
      <c r="G60">
        <f t="shared" si="28"/>
        <v>0</v>
      </c>
      <c r="H60">
        <f t="shared" si="28"/>
        <v>0</v>
      </c>
      <c r="I60">
        <f t="shared" si="28"/>
        <v>0</v>
      </c>
      <c r="J60">
        <f t="shared" si="28"/>
        <v>0</v>
      </c>
      <c r="K60">
        <f t="shared" si="28"/>
        <v>0</v>
      </c>
      <c r="L60">
        <f t="shared" si="28"/>
        <v>0</v>
      </c>
      <c r="M60">
        <f t="shared" si="28"/>
        <v>0</v>
      </c>
      <c r="N60">
        <f t="shared" si="28"/>
        <v>148</v>
      </c>
      <c r="O60">
        <f>O42</f>
        <v>26</v>
      </c>
      <c r="P60">
        <f>P42</f>
        <v>156</v>
      </c>
      <c r="Q60">
        <f>Q42</f>
        <v>311</v>
      </c>
      <c r="S60" s="7">
        <f>P42</f>
        <v>156</v>
      </c>
      <c r="T60" s="7">
        <f t="shared" si="12"/>
        <v>156</v>
      </c>
      <c r="V60" s="7">
        <f t="shared" si="13"/>
        <v>13</v>
      </c>
      <c r="W60" s="7">
        <f t="shared" si="16"/>
        <v>78</v>
      </c>
      <c r="X60" s="7">
        <f t="shared" si="14"/>
        <v>156</v>
      </c>
      <c r="AH60">
        <v>72</v>
      </c>
    </row>
    <row r="61" spans="1:34" ht="14.25">
      <c r="A61" t="s">
        <v>67</v>
      </c>
      <c r="B61" s="3">
        <v>37</v>
      </c>
      <c r="C61">
        <f>C56+C59+C60</f>
        <v>5768</v>
      </c>
      <c r="D61">
        <f aca="true" t="shared" si="29" ref="D61:N61">D56+D59+D60</f>
        <v>0</v>
      </c>
      <c r="E61">
        <f t="shared" si="29"/>
        <v>0</v>
      </c>
      <c r="F61">
        <f t="shared" si="29"/>
        <v>0</v>
      </c>
      <c r="G61">
        <f t="shared" si="29"/>
        <v>0</v>
      </c>
      <c r="H61">
        <f t="shared" si="29"/>
        <v>0</v>
      </c>
      <c r="I61">
        <f t="shared" si="29"/>
        <v>0</v>
      </c>
      <c r="J61">
        <f t="shared" si="29"/>
        <v>0</v>
      </c>
      <c r="K61">
        <f t="shared" si="29"/>
        <v>0</v>
      </c>
      <c r="L61">
        <f t="shared" si="29"/>
        <v>0</v>
      </c>
      <c r="M61">
        <f t="shared" si="29"/>
        <v>0</v>
      </c>
      <c r="N61">
        <f t="shared" si="29"/>
        <v>4928</v>
      </c>
      <c r="O61" s="7">
        <f>O56+O59+O60</f>
        <v>830.25</v>
      </c>
      <c r="P61">
        <f>P56+P59+P60</f>
        <v>4977</v>
      </c>
      <c r="Q61">
        <f>Q56+Q59+Q60</f>
        <v>10696</v>
      </c>
      <c r="S61" s="7">
        <f>S56+S59+S60</f>
        <v>7764</v>
      </c>
      <c r="T61" s="7">
        <f t="shared" si="12"/>
        <v>209.83783783783784</v>
      </c>
      <c r="V61" s="7">
        <f t="shared" si="13"/>
        <v>647</v>
      </c>
      <c r="W61" s="7">
        <f t="shared" si="16"/>
        <v>3882</v>
      </c>
      <c r="X61" s="7">
        <f t="shared" si="14"/>
        <v>134.51351351351352</v>
      </c>
      <c r="AH61">
        <v>73</v>
      </c>
    </row>
    <row r="62" spans="15:34" ht="14.25">
      <c r="O62" s="7"/>
      <c r="P62" s="7"/>
      <c r="Q62" s="7"/>
      <c r="S62" s="7"/>
      <c r="AH62">
        <v>80</v>
      </c>
    </row>
    <row r="63" spans="1:34" ht="14.25">
      <c r="A63" t="s">
        <v>93</v>
      </c>
      <c r="B63" s="6">
        <f>B48/S$2*100</f>
        <v>0.5617977528089888</v>
      </c>
      <c r="C63" s="6">
        <f aca="true" t="shared" si="30" ref="C63:Q76">C48/C$2*100</f>
        <v>5.349231665021139</v>
      </c>
      <c r="D63" s="6" t="e">
        <f t="shared" si="30"/>
        <v>#DIV/0!</v>
      </c>
      <c r="E63" s="6" t="e">
        <f t="shared" si="30"/>
        <v>#DIV/0!</v>
      </c>
      <c r="F63" s="6" t="e">
        <f t="shared" si="30"/>
        <v>#DIV/0!</v>
      </c>
      <c r="G63" s="6" t="e">
        <f t="shared" si="30"/>
        <v>#DIV/0!</v>
      </c>
      <c r="H63" s="6" t="e">
        <f t="shared" si="30"/>
        <v>#DIV/0!</v>
      </c>
      <c r="I63" s="6" t="e">
        <f t="shared" si="30"/>
        <v>#DIV/0!</v>
      </c>
      <c r="J63" s="6" t="e">
        <f t="shared" si="30"/>
        <v>#DIV/0!</v>
      </c>
      <c r="K63" s="6" t="e">
        <f t="shared" si="30"/>
        <v>#DIV/0!</v>
      </c>
      <c r="L63" s="6" t="e">
        <f t="shared" si="30"/>
        <v>#DIV/0!</v>
      </c>
      <c r="M63" s="6" t="e">
        <f t="shared" si="30"/>
        <v>#DIV/0!</v>
      </c>
      <c r="N63" s="6">
        <f t="shared" si="30"/>
        <v>6.603165508844803</v>
      </c>
      <c r="O63" s="6">
        <f t="shared" si="30"/>
        <v>5.8774674833523655</v>
      </c>
      <c r="P63" s="6">
        <f t="shared" si="30"/>
        <v>5.869964999703387</v>
      </c>
      <c r="Q63" s="6">
        <f t="shared" si="30"/>
        <v>5.868568970887034</v>
      </c>
      <c r="S63" s="6">
        <f aca="true" t="shared" si="31" ref="S63:S76">S48/(P$2*12)*100</f>
        <v>0.9780803227145992</v>
      </c>
      <c r="T63" s="6"/>
      <c r="U63" s="6"/>
      <c r="AH63">
        <v>81</v>
      </c>
    </row>
    <row r="64" spans="1:34" ht="14.25">
      <c r="A64" t="s">
        <v>94</v>
      </c>
      <c r="B64" s="6">
        <f aca="true" t="shared" si="32" ref="B64:B76">B49/S$2*100</f>
        <v>0.2808988764044944</v>
      </c>
      <c r="C64" s="6">
        <f t="shared" si="30"/>
        <v>1.76704387230703</v>
      </c>
      <c r="D64" s="6" t="e">
        <f t="shared" si="30"/>
        <v>#DIV/0!</v>
      </c>
      <c r="E64" s="6" t="e">
        <f t="shared" si="30"/>
        <v>#DIV/0!</v>
      </c>
      <c r="F64" s="6" t="e">
        <f t="shared" si="30"/>
        <v>#DIV/0!</v>
      </c>
      <c r="G64" s="6" t="e">
        <f t="shared" si="30"/>
        <v>#DIV/0!</v>
      </c>
      <c r="H64" s="6" t="e">
        <f t="shared" si="30"/>
        <v>#DIV/0!</v>
      </c>
      <c r="I64" s="6" t="e">
        <f t="shared" si="30"/>
        <v>#DIV/0!</v>
      </c>
      <c r="J64" s="6" t="e">
        <f t="shared" si="30"/>
        <v>#DIV/0!</v>
      </c>
      <c r="K64" s="6" t="e">
        <f t="shared" si="30"/>
        <v>#DIV/0!</v>
      </c>
      <c r="L64" s="6" t="e">
        <f t="shared" si="30"/>
        <v>#DIV/0!</v>
      </c>
      <c r="M64" s="6" t="e">
        <f t="shared" si="30"/>
        <v>#DIV/0!</v>
      </c>
      <c r="N64" s="6">
        <f t="shared" si="30"/>
        <v>2.338322710019337</v>
      </c>
      <c r="O64" s="6">
        <f t="shared" si="30"/>
        <v>2.01106381716523</v>
      </c>
      <c r="P64" s="6">
        <f t="shared" si="30"/>
        <v>2.0051017381503233</v>
      </c>
      <c r="Q64" s="6">
        <f t="shared" si="30"/>
        <v>2.0036483901107864</v>
      </c>
      <c r="S64" s="6">
        <f t="shared" si="31"/>
        <v>0.33393644578908865</v>
      </c>
      <c r="T64" s="6"/>
      <c r="U64" s="6"/>
      <c r="AH64">
        <v>82</v>
      </c>
    </row>
    <row r="65" spans="1:34" ht="14.25">
      <c r="A65" t="s">
        <v>81</v>
      </c>
      <c r="B65" s="6">
        <f t="shared" si="32"/>
        <v>0.8426966292134831</v>
      </c>
      <c r="C65" s="6">
        <f t="shared" si="30"/>
        <v>7.116275537328169</v>
      </c>
      <c r="D65" s="6" t="e">
        <f t="shared" si="30"/>
        <v>#DIV/0!</v>
      </c>
      <c r="E65" s="6" t="e">
        <f t="shared" si="30"/>
        <v>#DIV/0!</v>
      </c>
      <c r="F65" s="6" t="e">
        <f t="shared" si="30"/>
        <v>#DIV/0!</v>
      </c>
      <c r="G65" s="6" t="e">
        <f t="shared" si="30"/>
        <v>#DIV/0!</v>
      </c>
      <c r="H65" s="6" t="e">
        <f t="shared" si="30"/>
        <v>#DIV/0!</v>
      </c>
      <c r="I65" s="6" t="e">
        <f t="shared" si="30"/>
        <v>#DIV/0!</v>
      </c>
      <c r="J65" s="6" t="e">
        <f t="shared" si="30"/>
        <v>#DIV/0!</v>
      </c>
      <c r="K65" s="6" t="e">
        <f t="shared" si="30"/>
        <v>#DIV/0!</v>
      </c>
      <c r="L65" s="6" t="e">
        <f t="shared" si="30"/>
        <v>#DIV/0!</v>
      </c>
      <c r="M65" s="6" t="e">
        <f t="shared" si="30"/>
        <v>#DIV/0!</v>
      </c>
      <c r="N65" s="6">
        <f t="shared" si="30"/>
        <v>8.94148821886414</v>
      </c>
      <c r="O65" s="6">
        <f t="shared" si="30"/>
        <v>7.888531300517597</v>
      </c>
      <c r="P65" s="6">
        <f t="shared" si="30"/>
        <v>7.87506673785371</v>
      </c>
      <c r="Q65" s="6">
        <f t="shared" si="30"/>
        <v>7.87221736099782</v>
      </c>
      <c r="S65" s="6">
        <f t="shared" si="31"/>
        <v>1.3120167685036879</v>
      </c>
      <c r="T65" s="6"/>
      <c r="U65" s="6"/>
      <c r="AH65">
        <v>83</v>
      </c>
    </row>
    <row r="66" spans="1:34" ht="14.25">
      <c r="A66" t="s">
        <v>95</v>
      </c>
      <c r="B66" s="6">
        <f t="shared" si="32"/>
        <v>0.5617977528089888</v>
      </c>
      <c r="C66" s="6">
        <f t="shared" si="30"/>
        <v>0.09113693324219639</v>
      </c>
      <c r="D66" s="6" t="e">
        <f t="shared" si="30"/>
        <v>#DIV/0!</v>
      </c>
      <c r="E66" s="6" t="e">
        <f t="shared" si="30"/>
        <v>#DIV/0!</v>
      </c>
      <c r="F66" s="6" t="e">
        <f t="shared" si="30"/>
        <v>#DIV/0!</v>
      </c>
      <c r="G66" s="6" t="e">
        <f t="shared" si="30"/>
        <v>#DIV/0!</v>
      </c>
      <c r="H66" s="6" t="e">
        <f t="shared" si="30"/>
        <v>#DIV/0!</v>
      </c>
      <c r="I66" s="6" t="e">
        <f t="shared" si="30"/>
        <v>#DIV/0!</v>
      </c>
      <c r="J66" s="6" t="e">
        <f t="shared" si="30"/>
        <v>#DIV/0!</v>
      </c>
      <c r="K66" s="6" t="e">
        <f t="shared" si="30"/>
        <v>#DIV/0!</v>
      </c>
      <c r="L66" s="6" t="e">
        <f t="shared" si="30"/>
        <v>#DIV/0!</v>
      </c>
      <c r="M66" s="6" t="e">
        <f t="shared" si="30"/>
        <v>#DIV/0!</v>
      </c>
      <c r="N66" s="6">
        <f t="shared" si="30"/>
        <v>0.08952230895939269</v>
      </c>
      <c r="O66" s="6">
        <f t="shared" si="30"/>
        <v>0.08898512465332878</v>
      </c>
      <c r="P66" s="6">
        <f t="shared" si="30"/>
        <v>0.09194993177908288</v>
      </c>
      <c r="Q66" s="6">
        <f t="shared" si="30"/>
        <v>0.0904682100642176</v>
      </c>
      <c r="S66" s="6">
        <f t="shared" si="31"/>
        <v>0.015077811393881868</v>
      </c>
      <c r="T66" s="6"/>
      <c r="U66" s="6"/>
      <c r="AH66">
        <v>84</v>
      </c>
    </row>
    <row r="67" spans="1:34" ht="14.25">
      <c r="A67" t="s">
        <v>96</v>
      </c>
      <c r="B67" s="6">
        <f t="shared" si="32"/>
        <v>0.2808988764044944</v>
      </c>
      <c r="C67" s="6">
        <f t="shared" si="30"/>
        <v>0</v>
      </c>
      <c r="D67" s="6" t="e">
        <f t="shared" si="30"/>
        <v>#DIV/0!</v>
      </c>
      <c r="E67" s="6" t="e">
        <f t="shared" si="30"/>
        <v>#DIV/0!</v>
      </c>
      <c r="F67" s="6" t="e">
        <f t="shared" si="30"/>
        <v>#DIV/0!</v>
      </c>
      <c r="G67" s="6" t="e">
        <f t="shared" si="30"/>
        <v>#DIV/0!</v>
      </c>
      <c r="H67" s="6" t="e">
        <f t="shared" si="30"/>
        <v>#DIV/0!</v>
      </c>
      <c r="I67" s="6" t="e">
        <f t="shared" si="30"/>
        <v>#DIV/0!</v>
      </c>
      <c r="J67" s="6" t="e">
        <f t="shared" si="30"/>
        <v>#DIV/0!</v>
      </c>
      <c r="K67" s="6" t="e">
        <f t="shared" si="30"/>
        <v>#DIV/0!</v>
      </c>
      <c r="L67" s="6" t="e">
        <f t="shared" si="30"/>
        <v>#DIV/0!</v>
      </c>
      <c r="M67" s="6" t="e">
        <f t="shared" si="30"/>
        <v>#DIV/0!</v>
      </c>
      <c r="N67" s="6">
        <f t="shared" si="30"/>
        <v>0</v>
      </c>
      <c r="O67" s="6">
        <f t="shared" si="30"/>
        <v>0</v>
      </c>
      <c r="P67" s="6">
        <f t="shared" si="30"/>
        <v>0</v>
      </c>
      <c r="Q67" s="6">
        <f t="shared" si="30"/>
        <v>0</v>
      </c>
      <c r="S67" s="6">
        <f t="shared" si="31"/>
        <v>0</v>
      </c>
      <c r="T67" s="6"/>
      <c r="U67" s="6"/>
      <c r="AH67">
        <v>85</v>
      </c>
    </row>
    <row r="68" spans="1:34" ht="14.25">
      <c r="A68" t="s">
        <v>82</v>
      </c>
      <c r="B68" s="6">
        <f t="shared" si="32"/>
        <v>0.8426966292134831</v>
      </c>
      <c r="C68" s="6">
        <f t="shared" si="30"/>
        <v>0.09113693324219639</v>
      </c>
      <c r="D68" s="6" t="e">
        <f t="shared" si="30"/>
        <v>#DIV/0!</v>
      </c>
      <c r="E68" s="6" t="e">
        <f t="shared" si="30"/>
        <v>#DIV/0!</v>
      </c>
      <c r="F68" s="6" t="e">
        <f t="shared" si="30"/>
        <v>#DIV/0!</v>
      </c>
      <c r="G68" s="6" t="e">
        <f t="shared" si="30"/>
        <v>#DIV/0!</v>
      </c>
      <c r="H68" s="6" t="e">
        <f t="shared" si="30"/>
        <v>#DIV/0!</v>
      </c>
      <c r="I68" s="6" t="e">
        <f t="shared" si="30"/>
        <v>#DIV/0!</v>
      </c>
      <c r="J68" s="6" t="e">
        <f t="shared" si="30"/>
        <v>#DIV/0!</v>
      </c>
      <c r="K68" s="6" t="e">
        <f t="shared" si="30"/>
        <v>#DIV/0!</v>
      </c>
      <c r="L68" s="6" t="e">
        <f t="shared" si="30"/>
        <v>#DIV/0!</v>
      </c>
      <c r="M68" s="6" t="e">
        <f t="shared" si="30"/>
        <v>#DIV/0!</v>
      </c>
      <c r="N68" s="6">
        <f t="shared" si="30"/>
        <v>0.08952230895939269</v>
      </c>
      <c r="O68" s="6">
        <f t="shared" si="30"/>
        <v>0.08898512465332878</v>
      </c>
      <c r="P68" s="6">
        <f t="shared" si="30"/>
        <v>0.09194993177908288</v>
      </c>
      <c r="Q68" s="6">
        <f t="shared" si="30"/>
        <v>0.0904682100642176</v>
      </c>
      <c r="S68" s="6">
        <f t="shared" si="31"/>
        <v>0.015077811393881868</v>
      </c>
      <c r="T68" s="6"/>
      <c r="U68" s="6"/>
      <c r="AH68">
        <v>86</v>
      </c>
    </row>
    <row r="69" spans="1:34" ht="14.25">
      <c r="A69" t="s">
        <v>68</v>
      </c>
      <c r="B69" s="6">
        <f t="shared" si="32"/>
        <v>1.6853932584269662</v>
      </c>
      <c r="C69" s="6">
        <f t="shared" si="30"/>
        <v>7.2074124705703655</v>
      </c>
      <c r="D69" s="6" t="e">
        <f t="shared" si="30"/>
        <v>#DIV/0!</v>
      </c>
      <c r="E69" s="6" t="e">
        <f t="shared" si="30"/>
        <v>#DIV/0!</v>
      </c>
      <c r="F69" s="6" t="e">
        <f t="shared" si="30"/>
        <v>#DIV/0!</v>
      </c>
      <c r="G69" s="6" t="e">
        <f t="shared" si="30"/>
        <v>#DIV/0!</v>
      </c>
      <c r="H69" s="6" t="e">
        <f t="shared" si="30"/>
        <v>#DIV/0!</v>
      </c>
      <c r="I69" s="6" t="e">
        <f t="shared" si="30"/>
        <v>#DIV/0!</v>
      </c>
      <c r="J69" s="6" t="e">
        <f t="shared" si="30"/>
        <v>#DIV/0!</v>
      </c>
      <c r="K69" s="6" t="e">
        <f t="shared" si="30"/>
        <v>#DIV/0!</v>
      </c>
      <c r="L69" s="6" t="e">
        <f t="shared" si="30"/>
        <v>#DIV/0!</v>
      </c>
      <c r="M69" s="6" t="e">
        <f t="shared" si="30"/>
        <v>#DIV/0!</v>
      </c>
      <c r="N69" s="6">
        <f t="shared" si="30"/>
        <v>9.031010527823534</v>
      </c>
      <c r="O69" s="6">
        <f t="shared" si="30"/>
        <v>7.977516425170925</v>
      </c>
      <c r="P69" s="6">
        <f t="shared" si="30"/>
        <v>7.967016669632794</v>
      </c>
      <c r="Q69" s="6">
        <f t="shared" si="30"/>
        <v>7.962685571062038</v>
      </c>
      <c r="S69" s="6">
        <f t="shared" si="31"/>
        <v>1.3270945798975697</v>
      </c>
      <c r="T69" s="6"/>
      <c r="U69" s="6"/>
      <c r="AH69">
        <v>87</v>
      </c>
    </row>
    <row r="70" spans="1:34" ht="14.25">
      <c r="A70" t="s">
        <v>85</v>
      </c>
      <c r="B70" s="6">
        <f t="shared" si="32"/>
        <v>7.303370786516854</v>
      </c>
      <c r="C70" s="6">
        <f t="shared" si="30"/>
        <v>4.610009873167767</v>
      </c>
      <c r="D70" s="6" t="e">
        <f t="shared" si="30"/>
        <v>#DIV/0!</v>
      </c>
      <c r="E70" s="6" t="e">
        <f t="shared" si="30"/>
        <v>#DIV/0!</v>
      </c>
      <c r="F70" s="6" t="e">
        <f t="shared" si="30"/>
        <v>#DIV/0!</v>
      </c>
      <c r="G70" s="6" t="e">
        <f t="shared" si="30"/>
        <v>#DIV/0!</v>
      </c>
      <c r="H70" s="6" t="e">
        <f t="shared" si="30"/>
        <v>#DIV/0!</v>
      </c>
      <c r="I70" s="6" t="e">
        <f t="shared" si="30"/>
        <v>#DIV/0!</v>
      </c>
      <c r="J70" s="6" t="e">
        <f t="shared" si="30"/>
        <v>#DIV/0!</v>
      </c>
      <c r="K70" s="6" t="e">
        <f t="shared" si="30"/>
        <v>#DIV/0!</v>
      </c>
      <c r="L70" s="6" t="e">
        <f t="shared" si="30"/>
        <v>#DIV/0!</v>
      </c>
      <c r="M70" s="6" t="e">
        <f t="shared" si="30"/>
        <v>#DIV/0!</v>
      </c>
      <c r="N70" s="6">
        <f t="shared" si="30"/>
        <v>5.643486356800115</v>
      </c>
      <c r="O70" s="6">
        <f t="shared" si="30"/>
        <v>4.378068132943776</v>
      </c>
      <c r="P70" s="6">
        <f t="shared" si="30"/>
        <v>4.3839354570801445</v>
      </c>
      <c r="Q70" s="6">
        <f t="shared" si="30"/>
        <v>5.038041140789298</v>
      </c>
      <c r="S70" s="6">
        <f t="shared" si="31"/>
        <v>0.3910343872970675</v>
      </c>
      <c r="T70" s="6"/>
      <c r="U70" s="6"/>
      <c r="AH70">
        <v>88</v>
      </c>
    </row>
    <row r="71" spans="1:34" ht="14.25">
      <c r="A71" t="s">
        <v>75</v>
      </c>
      <c r="B71" s="6">
        <f t="shared" si="32"/>
        <v>8.98876404494382</v>
      </c>
      <c r="C71" s="6">
        <f t="shared" si="30"/>
        <v>11.817422343738134</v>
      </c>
      <c r="D71" s="6" t="e">
        <f t="shared" si="30"/>
        <v>#DIV/0!</v>
      </c>
      <c r="E71" s="6" t="e">
        <f t="shared" si="30"/>
        <v>#DIV/0!</v>
      </c>
      <c r="F71" s="6" t="e">
        <f t="shared" si="30"/>
        <v>#DIV/0!</v>
      </c>
      <c r="G71" s="6" t="e">
        <f t="shared" si="30"/>
        <v>#DIV/0!</v>
      </c>
      <c r="H71" s="6" t="e">
        <f t="shared" si="30"/>
        <v>#DIV/0!</v>
      </c>
      <c r="I71" s="6" t="e">
        <f t="shared" si="30"/>
        <v>#DIV/0!</v>
      </c>
      <c r="J71" s="6" t="e">
        <f t="shared" si="30"/>
        <v>#DIV/0!</v>
      </c>
      <c r="K71" s="6" t="e">
        <f t="shared" si="30"/>
        <v>#DIV/0!</v>
      </c>
      <c r="L71" s="6" t="e">
        <f t="shared" si="30"/>
        <v>#DIV/0!</v>
      </c>
      <c r="M71" s="6" t="e">
        <f t="shared" si="30"/>
        <v>#DIV/0!</v>
      </c>
      <c r="N71" s="6">
        <f t="shared" si="30"/>
        <v>14.674496884623647</v>
      </c>
      <c r="O71" s="6">
        <f t="shared" si="30"/>
        <v>12.355584558114701</v>
      </c>
      <c r="P71" s="6">
        <f t="shared" si="30"/>
        <v>12.350952126712938</v>
      </c>
      <c r="Q71" s="6">
        <f t="shared" si="30"/>
        <v>13.000726711851335</v>
      </c>
      <c r="S71" s="6">
        <f t="shared" si="31"/>
        <v>1.7181289671946371</v>
      </c>
      <c r="T71" s="6"/>
      <c r="U71" s="6"/>
      <c r="AH71">
        <v>89</v>
      </c>
    </row>
    <row r="72" spans="1:34" ht="14.25">
      <c r="A72" t="s">
        <v>121</v>
      </c>
      <c r="B72" s="6">
        <f t="shared" si="32"/>
        <v>0.8426966292134831</v>
      </c>
      <c r="C72" s="6">
        <f t="shared" si="30"/>
        <v>2.1948811422495633</v>
      </c>
      <c r="D72" s="6" t="e">
        <f t="shared" si="30"/>
        <v>#DIV/0!</v>
      </c>
      <c r="E72" s="6" t="e">
        <f t="shared" si="30"/>
        <v>#DIV/0!</v>
      </c>
      <c r="F72" s="6" t="e">
        <f t="shared" si="30"/>
        <v>#DIV/0!</v>
      </c>
      <c r="G72" s="6" t="e">
        <f t="shared" si="30"/>
        <v>#DIV/0!</v>
      </c>
      <c r="H72" s="6" t="e">
        <f t="shared" si="30"/>
        <v>#DIV/0!</v>
      </c>
      <c r="I72" s="6" t="e">
        <f t="shared" si="30"/>
        <v>#DIV/0!</v>
      </c>
      <c r="J72" s="6" t="e">
        <f t="shared" si="30"/>
        <v>#DIV/0!</v>
      </c>
      <c r="K72" s="6" t="e">
        <f t="shared" si="30"/>
        <v>#DIV/0!</v>
      </c>
      <c r="L72" s="6" t="e">
        <f t="shared" si="30"/>
        <v>#DIV/0!</v>
      </c>
      <c r="M72" s="6" t="e">
        <f t="shared" si="30"/>
        <v>#DIV/0!</v>
      </c>
      <c r="N72" s="6">
        <f t="shared" si="30"/>
        <v>2.198667908042684</v>
      </c>
      <c r="O72" s="6">
        <f t="shared" si="30"/>
        <v>1.1212125706319427</v>
      </c>
      <c r="P72" s="6">
        <f t="shared" si="30"/>
        <v>1.109331435012161</v>
      </c>
      <c r="Q72" s="6">
        <f t="shared" si="30"/>
        <v>2.196449493526332</v>
      </c>
      <c r="S72" s="6">
        <f t="shared" si="31"/>
        <v>0.09244428625101343</v>
      </c>
      <c r="T72" s="6"/>
      <c r="U72" s="6"/>
      <c r="AH72">
        <v>90</v>
      </c>
    </row>
    <row r="73" spans="1:34" ht="14.25">
      <c r="A73" t="s">
        <v>122</v>
      </c>
      <c r="B73" s="6">
        <f t="shared" si="32"/>
        <v>0.2808988764044944</v>
      </c>
      <c r="C73" s="6">
        <f t="shared" si="30"/>
        <v>0.177210703526493</v>
      </c>
      <c r="D73" s="6" t="e">
        <f t="shared" si="30"/>
        <v>#DIV/0!</v>
      </c>
      <c r="E73" s="6" t="e">
        <f t="shared" si="30"/>
        <v>#DIV/0!</v>
      </c>
      <c r="F73" s="6" t="e">
        <f t="shared" si="30"/>
        <v>#DIV/0!</v>
      </c>
      <c r="G73" s="6" t="e">
        <f t="shared" si="30"/>
        <v>#DIV/0!</v>
      </c>
      <c r="H73" s="6" t="e">
        <f t="shared" si="30"/>
        <v>#DIV/0!</v>
      </c>
      <c r="I73" s="6" t="e">
        <f t="shared" si="30"/>
        <v>#DIV/0!</v>
      </c>
      <c r="J73" s="6" t="e">
        <f t="shared" si="30"/>
        <v>#DIV/0!</v>
      </c>
      <c r="K73" s="6" t="e">
        <f t="shared" si="30"/>
        <v>#DIV/0!</v>
      </c>
      <c r="L73" s="6" t="e">
        <f t="shared" si="30"/>
        <v>#DIV/0!</v>
      </c>
      <c r="M73" s="6" t="e">
        <f t="shared" si="30"/>
        <v>#DIV/0!</v>
      </c>
      <c r="N73" s="6">
        <f t="shared" si="30"/>
        <v>0.24350068036954808</v>
      </c>
      <c r="O73" s="6">
        <f t="shared" si="30"/>
        <v>2.117845966749225</v>
      </c>
      <c r="P73" s="6">
        <f t="shared" si="30"/>
        <v>2.1089161772557397</v>
      </c>
      <c r="Q73" s="6">
        <f t="shared" si="30"/>
        <v>0.2046657867026562</v>
      </c>
      <c r="S73" s="6">
        <f t="shared" si="31"/>
        <v>0.17574301477131163</v>
      </c>
      <c r="T73" s="6"/>
      <c r="U73" s="6"/>
      <c r="AH73">
        <v>90.1</v>
      </c>
    </row>
    <row r="74" spans="1:34" ht="14.25">
      <c r="A74" t="s">
        <v>69</v>
      </c>
      <c r="B74" s="6">
        <f t="shared" si="32"/>
        <v>1.1235955056179776</v>
      </c>
      <c r="C74" s="6">
        <f>C59/C$2*100</f>
        <v>2.3720918457760565</v>
      </c>
      <c r="D74" s="6" t="e">
        <f t="shared" si="30"/>
        <v>#DIV/0!</v>
      </c>
      <c r="E74" s="6" t="e">
        <f t="shared" si="30"/>
        <v>#DIV/0!</v>
      </c>
      <c r="F74" s="6" t="e">
        <f t="shared" si="30"/>
        <v>#DIV/0!</v>
      </c>
      <c r="G74" s="6" t="e">
        <f t="shared" si="30"/>
        <v>#DIV/0!</v>
      </c>
      <c r="H74" s="6" t="e">
        <f t="shared" si="30"/>
        <v>#DIV/0!</v>
      </c>
      <c r="I74" s="6" t="e">
        <f t="shared" si="30"/>
        <v>#DIV/0!</v>
      </c>
      <c r="J74" s="6" t="e">
        <f t="shared" si="30"/>
        <v>#DIV/0!</v>
      </c>
      <c r="K74" s="6" t="e">
        <f t="shared" si="30"/>
        <v>#DIV/0!</v>
      </c>
      <c r="L74" s="6" t="e">
        <f t="shared" si="30"/>
        <v>#DIV/0!</v>
      </c>
      <c r="M74" s="6" t="e">
        <f t="shared" si="30"/>
        <v>#DIV/0!</v>
      </c>
      <c r="N74" s="6">
        <f t="shared" si="30"/>
        <v>2.4421685884122324</v>
      </c>
      <c r="O74" s="6">
        <f t="shared" si="30"/>
        <v>1.9576727423732332</v>
      </c>
      <c r="P74" s="6">
        <f t="shared" si="30"/>
        <v>1.9487453283502405</v>
      </c>
      <c r="Q74" s="6">
        <f t="shared" si="30"/>
        <v>2.4011152802289883</v>
      </c>
      <c r="S74" s="6">
        <f t="shared" si="31"/>
        <v>0.16239544402918668</v>
      </c>
      <c r="T74" s="6"/>
      <c r="U74" s="6"/>
      <c r="AH74">
        <v>90.2</v>
      </c>
    </row>
    <row r="75" spans="1:34" ht="14.25">
      <c r="A75" t="s">
        <v>74</v>
      </c>
      <c r="B75" s="6">
        <f t="shared" si="32"/>
        <v>0.2808988764044944</v>
      </c>
      <c r="C75" s="6">
        <f>C60/C$2*100</f>
        <v>0.41264778106883365</v>
      </c>
      <c r="D75" s="6" t="e">
        <f t="shared" si="30"/>
        <v>#DIV/0!</v>
      </c>
      <c r="E75" s="6" t="e">
        <f t="shared" si="30"/>
        <v>#DIV/0!</v>
      </c>
      <c r="F75" s="6" t="e">
        <f t="shared" si="30"/>
        <v>#DIV/0!</v>
      </c>
      <c r="G75" s="6" t="e">
        <f t="shared" si="30"/>
        <v>#DIV/0!</v>
      </c>
      <c r="H75" s="6" t="e">
        <f t="shared" si="30"/>
        <v>#DIV/0!</v>
      </c>
      <c r="I75" s="6" t="e">
        <f t="shared" si="30"/>
        <v>#DIV/0!</v>
      </c>
      <c r="J75" s="6" t="e">
        <f t="shared" si="30"/>
        <v>#DIV/0!</v>
      </c>
      <c r="K75" s="6" t="e">
        <f t="shared" si="30"/>
        <v>#DIV/0!</v>
      </c>
      <c r="L75" s="6" t="e">
        <f t="shared" si="30"/>
        <v>#DIV/0!</v>
      </c>
      <c r="M75" s="6" t="e">
        <f t="shared" si="30"/>
        <v>#DIV/0!</v>
      </c>
      <c r="N75" s="6">
        <f t="shared" si="30"/>
        <v>0.5299720690396047</v>
      </c>
      <c r="O75" s="6">
        <f t="shared" si="30"/>
        <v>0.4627226481973097</v>
      </c>
      <c r="P75" s="6">
        <f t="shared" si="30"/>
        <v>0.4627157857269977</v>
      </c>
      <c r="Q75" s="6">
        <f t="shared" si="30"/>
        <v>0.46123956278642086</v>
      </c>
      <c r="S75" s="6">
        <f t="shared" si="31"/>
        <v>0.03855964881058314</v>
      </c>
      <c r="T75" s="6"/>
      <c r="U75" s="6"/>
      <c r="AH75">
        <v>91</v>
      </c>
    </row>
    <row r="76" spans="1:34" ht="14.25">
      <c r="A76" t="s">
        <v>79</v>
      </c>
      <c r="B76" s="6">
        <f t="shared" si="32"/>
        <v>10.393258426966293</v>
      </c>
      <c r="C76" s="6">
        <f>C61/C$2*100</f>
        <v>14.602161970583023</v>
      </c>
      <c r="D76" s="6" t="e">
        <f t="shared" si="30"/>
        <v>#DIV/0!</v>
      </c>
      <c r="E76" s="6" t="e">
        <f t="shared" si="30"/>
        <v>#DIV/0!</v>
      </c>
      <c r="F76" s="6" t="e">
        <f t="shared" si="30"/>
        <v>#DIV/0!</v>
      </c>
      <c r="G76" s="6" t="e">
        <f t="shared" si="30"/>
        <v>#DIV/0!</v>
      </c>
      <c r="H76" s="6" t="e">
        <f t="shared" si="30"/>
        <v>#DIV/0!</v>
      </c>
      <c r="I76" s="6" t="e">
        <f t="shared" si="30"/>
        <v>#DIV/0!</v>
      </c>
      <c r="J76" s="6" t="e">
        <f t="shared" si="30"/>
        <v>#DIV/0!</v>
      </c>
      <c r="K76" s="6" t="e">
        <f t="shared" si="30"/>
        <v>#DIV/0!</v>
      </c>
      <c r="L76" s="6" t="e">
        <f t="shared" si="30"/>
        <v>#DIV/0!</v>
      </c>
      <c r="M76" s="6" t="e">
        <f t="shared" si="30"/>
        <v>#DIV/0!</v>
      </c>
      <c r="N76" s="6">
        <f t="shared" si="30"/>
        <v>17.646637542075485</v>
      </c>
      <c r="O76" s="6">
        <f t="shared" si="30"/>
        <v>14.775979948685244</v>
      </c>
      <c r="P76" s="6">
        <f t="shared" si="30"/>
        <v>14.762413240790176</v>
      </c>
      <c r="Q76" s="6">
        <f t="shared" si="30"/>
        <v>15.863081554866746</v>
      </c>
      <c r="S76" s="6">
        <f t="shared" si="31"/>
        <v>1.919084060034407</v>
      </c>
      <c r="T76" s="6"/>
      <c r="U76" s="6"/>
      <c r="AH76">
        <v>92</v>
      </c>
    </row>
    <row r="77" ht="14.25">
      <c r="AH77">
        <v>93</v>
      </c>
    </row>
    <row r="78" ht="14.25">
      <c r="AH78">
        <v>94</v>
      </c>
    </row>
    <row r="79" ht="14.25">
      <c r="AH79">
        <v>100</v>
      </c>
    </row>
    <row r="80" ht="14.25">
      <c r="AH80">
        <v>101</v>
      </c>
    </row>
    <row r="81" spans="1:34" ht="14.25">
      <c r="A81" t="s">
        <v>128</v>
      </c>
      <c r="C81">
        <v>164</v>
      </c>
      <c r="D81" s="9"/>
      <c r="E81" s="9"/>
      <c r="F81" s="9"/>
      <c r="N81">
        <v>164</v>
      </c>
      <c r="AH81">
        <v>102</v>
      </c>
    </row>
    <row r="82" spans="1:34" ht="14.25">
      <c r="A82" t="s">
        <v>129</v>
      </c>
      <c r="C82">
        <v>60</v>
      </c>
      <c r="N82">
        <v>60</v>
      </c>
      <c r="AH82">
        <v>103</v>
      </c>
    </row>
    <row r="83" spans="1:34" ht="14.25">
      <c r="A83" t="s">
        <v>130</v>
      </c>
      <c r="C83">
        <v>32</v>
      </c>
      <c r="N83">
        <v>32</v>
      </c>
      <c r="AH83">
        <v>104</v>
      </c>
    </row>
    <row r="84" spans="1:34" ht="14.25">
      <c r="A84" t="s">
        <v>132</v>
      </c>
      <c r="C84">
        <v>56</v>
      </c>
      <c r="N84">
        <v>56</v>
      </c>
      <c r="AH84">
        <v>105</v>
      </c>
    </row>
    <row r="85" spans="1:34" ht="14.25">
      <c r="A85" t="s">
        <v>131</v>
      </c>
      <c r="C85">
        <v>4</v>
      </c>
      <c r="N85">
        <v>4</v>
      </c>
      <c r="AH85">
        <v>106</v>
      </c>
    </row>
    <row r="86" spans="1:34" ht="14.25">
      <c r="A86" t="s">
        <v>133</v>
      </c>
      <c r="C86">
        <v>12</v>
      </c>
      <c r="N86">
        <v>12</v>
      </c>
      <c r="AH86">
        <v>107</v>
      </c>
    </row>
    <row r="87" spans="1:34" ht="14.25">
      <c r="A87" t="s">
        <v>100</v>
      </c>
      <c r="C87">
        <f>SUM(C82:C86)</f>
        <v>164</v>
      </c>
      <c r="D87">
        <f>SUM(D82:D86)</f>
        <v>0</v>
      </c>
      <c r="E87">
        <f>SUM(E82:E86)</f>
        <v>0</v>
      </c>
      <c r="F87">
        <f>SUM(F82:F86)</f>
        <v>0</v>
      </c>
      <c r="G87">
        <f aca="true" t="shared" si="33" ref="G87:N87">SUM(G82:G86)</f>
        <v>0</v>
      </c>
      <c r="H87">
        <f>SUM(H82:H86)</f>
        <v>0</v>
      </c>
      <c r="I87">
        <f t="shared" si="33"/>
        <v>0</v>
      </c>
      <c r="J87">
        <f t="shared" si="33"/>
        <v>0</v>
      </c>
      <c r="K87">
        <f t="shared" si="33"/>
        <v>0</v>
      </c>
      <c r="L87">
        <f t="shared" si="33"/>
        <v>0</v>
      </c>
      <c r="M87">
        <f t="shared" si="33"/>
        <v>0</v>
      </c>
      <c r="N87">
        <f t="shared" si="33"/>
        <v>164</v>
      </c>
      <c r="AH87">
        <v>108</v>
      </c>
    </row>
    <row r="88" spans="1:34" ht="14.25">
      <c r="A88" t="s">
        <v>134</v>
      </c>
      <c r="C88">
        <v>151</v>
      </c>
      <c r="N88">
        <v>151</v>
      </c>
      <c r="AH88">
        <v>109</v>
      </c>
    </row>
    <row r="89" spans="1:34" ht="14.25">
      <c r="A89" t="s">
        <v>100</v>
      </c>
      <c r="C89">
        <f>C87+C88</f>
        <v>315</v>
      </c>
      <c r="D89">
        <f>D87+D88</f>
        <v>0</v>
      </c>
      <c r="E89">
        <f>E87+E88</f>
        <v>0</v>
      </c>
      <c r="F89">
        <f aca="true" t="shared" si="34" ref="F89:N89">F87+F88</f>
        <v>0</v>
      </c>
      <c r="G89">
        <f t="shared" si="34"/>
        <v>0</v>
      </c>
      <c r="H89">
        <f>H87+H88</f>
        <v>0</v>
      </c>
      <c r="I89">
        <f t="shared" si="34"/>
        <v>0</v>
      </c>
      <c r="J89">
        <f t="shared" si="34"/>
        <v>0</v>
      </c>
      <c r="K89">
        <f t="shared" si="34"/>
        <v>0</v>
      </c>
      <c r="L89">
        <f t="shared" si="34"/>
        <v>0</v>
      </c>
      <c r="M89">
        <f t="shared" si="34"/>
        <v>0</v>
      </c>
      <c r="N89">
        <f t="shared" si="34"/>
        <v>315</v>
      </c>
      <c r="AH89">
        <v>110</v>
      </c>
    </row>
    <row r="90" ht="14.25">
      <c r="AH90">
        <v>111</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H90"/>
  <sheetViews>
    <sheetView zoomScalePageLayoutView="0" workbookViewId="0" topLeftCell="A1">
      <pane xSplit="2" ySplit="1" topLeftCell="C36" activePane="bottomRight" state="frozen"/>
      <selection pane="topLeft" activeCell="A1" sqref="A1"/>
      <selection pane="topRight" activeCell="C1" sqref="C1"/>
      <selection pane="bottomLeft" activeCell="A2" sqref="A2"/>
      <selection pane="bottomRight" activeCell="P38" sqref="P38"/>
    </sheetView>
  </sheetViews>
  <sheetFormatPr defaultColWidth="9.140625" defaultRowHeight="15"/>
  <cols>
    <col min="1" max="1" width="14.8515625" style="0" customWidth="1"/>
    <col min="2" max="2" width="26.421875" style="3" customWidth="1"/>
    <col min="3" max="14" width="6.140625" style="0" customWidth="1"/>
    <col min="15" max="16" width="7.8515625" style="0" customWidth="1"/>
    <col min="17" max="17" width="7.57421875" style="0" customWidth="1"/>
    <col min="18" max="18" width="1.7109375" style="0" customWidth="1"/>
    <col min="19" max="30" width="5.00390625" style="0" customWidth="1"/>
    <col min="31" max="32" width="7.7109375" style="0" customWidth="1"/>
    <col min="33" max="33" width="3.8515625" style="0" customWidth="1"/>
    <col min="34" max="34" width="4.28125" style="0" customWidth="1"/>
  </cols>
  <sheetData>
    <row r="1" spans="1:34" ht="75">
      <c r="A1" s="1" t="s">
        <v>0</v>
      </c>
      <c r="B1" s="2" t="s">
        <v>1</v>
      </c>
      <c r="C1" s="4" t="s">
        <v>135</v>
      </c>
      <c r="D1" s="2" t="s">
        <v>136</v>
      </c>
      <c r="E1" s="2" t="s">
        <v>127</v>
      </c>
      <c r="F1" s="2" t="s">
        <v>124</v>
      </c>
      <c r="G1" s="2" t="s">
        <v>123</v>
      </c>
      <c r="H1" s="2" t="s">
        <v>138</v>
      </c>
      <c r="I1" s="2" t="s">
        <v>139</v>
      </c>
      <c r="J1" s="1" t="s">
        <v>11</v>
      </c>
      <c r="K1" s="1" t="s">
        <v>12</v>
      </c>
      <c r="L1" s="1" t="s">
        <v>13</v>
      </c>
      <c r="M1" s="1" t="s">
        <v>14</v>
      </c>
      <c r="N1" s="2" t="s">
        <v>140</v>
      </c>
      <c r="O1" s="2" t="s">
        <v>113</v>
      </c>
      <c r="P1" s="2" t="s">
        <v>112</v>
      </c>
      <c r="Q1" s="2" t="s">
        <v>100</v>
      </c>
      <c r="S1" s="4" t="s">
        <v>135</v>
      </c>
      <c r="T1" s="2" t="s">
        <v>136</v>
      </c>
      <c r="U1" s="2" t="s">
        <v>127</v>
      </c>
      <c r="V1" s="2" t="s">
        <v>124</v>
      </c>
      <c r="W1" s="2" t="s">
        <v>123</v>
      </c>
      <c r="X1" s="2" t="s">
        <v>138</v>
      </c>
      <c r="Y1" s="2" t="s">
        <v>139</v>
      </c>
      <c r="Z1" s="1" t="s">
        <v>11</v>
      </c>
      <c r="AA1" s="1" t="s">
        <v>12</v>
      </c>
      <c r="AB1" s="1" t="s">
        <v>13</v>
      </c>
      <c r="AC1" s="1" t="s">
        <v>14</v>
      </c>
      <c r="AD1" s="2" t="s">
        <v>140</v>
      </c>
      <c r="AE1" s="2" t="s">
        <v>113</v>
      </c>
      <c r="AF1" s="2" t="s">
        <v>112</v>
      </c>
      <c r="AH1">
        <v>0</v>
      </c>
    </row>
    <row r="2" spans="1:34" ht="15">
      <c r="A2" t="s">
        <v>6</v>
      </c>
      <c r="C2">
        <v>32270</v>
      </c>
      <c r="D2">
        <v>29725</v>
      </c>
      <c r="E2">
        <v>31970</v>
      </c>
      <c r="F2">
        <v>30190</v>
      </c>
      <c r="G2">
        <v>32725</v>
      </c>
      <c r="H2">
        <v>27628</v>
      </c>
      <c r="I2">
        <v>29385</v>
      </c>
      <c r="J2">
        <v>31120</v>
      </c>
      <c r="K2">
        <v>27528</v>
      </c>
      <c r="L2">
        <v>29745</v>
      </c>
      <c r="M2">
        <v>27856</v>
      </c>
      <c r="N2">
        <v>27926</v>
      </c>
      <c r="O2" s="7">
        <f>Q2/12</f>
        <v>29839</v>
      </c>
      <c r="P2">
        <f>ROUND(Q2/COUNT(C2:N2),0)</f>
        <v>29839</v>
      </c>
      <c r="Q2" s="7">
        <f>SUM(C2:N2)</f>
        <v>358068</v>
      </c>
      <c r="S2">
        <v>330</v>
      </c>
      <c r="T2">
        <v>330</v>
      </c>
      <c r="U2">
        <v>332</v>
      </c>
      <c r="V2">
        <v>332</v>
      </c>
      <c r="W2">
        <v>336</v>
      </c>
      <c r="X2">
        <v>337</v>
      </c>
      <c r="Y2">
        <v>338</v>
      </c>
      <c r="Z2">
        <v>339</v>
      </c>
      <c r="AA2">
        <v>352</v>
      </c>
      <c r="AB2">
        <v>352</v>
      </c>
      <c r="AC2">
        <v>352</v>
      </c>
      <c r="AD2" s="5">
        <v>355</v>
      </c>
      <c r="AE2">
        <f>ROUND(SUM(S2:AD2)/12,0)</f>
        <v>340</v>
      </c>
      <c r="AF2">
        <f>ROUND(SUM(S2:AD2)/COUNT(S2:AD2),0)</f>
        <v>340</v>
      </c>
      <c r="AH2">
        <v>1</v>
      </c>
    </row>
    <row r="3" spans="1:34" ht="15">
      <c r="A3" t="s">
        <v>92</v>
      </c>
      <c r="B3" s="3" t="s">
        <v>19</v>
      </c>
      <c r="C3">
        <v>978</v>
      </c>
      <c r="D3">
        <v>659</v>
      </c>
      <c r="E3">
        <v>551</v>
      </c>
      <c r="F3">
        <v>1138</v>
      </c>
      <c r="G3">
        <v>1145</v>
      </c>
      <c r="H3">
        <v>586</v>
      </c>
      <c r="I3">
        <v>568</v>
      </c>
      <c r="J3">
        <v>476</v>
      </c>
      <c r="K3">
        <v>583</v>
      </c>
      <c r="L3">
        <v>554</v>
      </c>
      <c r="M3">
        <v>518</v>
      </c>
      <c r="N3">
        <v>507</v>
      </c>
      <c r="O3" s="7">
        <f>ROUND(SUM(C3:N3)/12,0)</f>
        <v>689</v>
      </c>
      <c r="P3">
        <f>ROUND(SUM(C3:N3)/COUNT(C3:N3),0)</f>
        <v>689</v>
      </c>
      <c r="Q3" s="7">
        <f>SUM(C3:N3)</f>
        <v>8263</v>
      </c>
      <c r="S3">
        <v>2</v>
      </c>
      <c r="T3">
        <v>3</v>
      </c>
      <c r="U3">
        <v>4</v>
      </c>
      <c r="V3">
        <v>2</v>
      </c>
      <c r="W3">
        <v>2</v>
      </c>
      <c r="X3">
        <v>4</v>
      </c>
      <c r="Y3">
        <v>4</v>
      </c>
      <c r="Z3">
        <v>4</v>
      </c>
      <c r="AA3">
        <v>4</v>
      </c>
      <c r="AB3">
        <v>4</v>
      </c>
      <c r="AC3">
        <v>4</v>
      </c>
      <c r="AD3">
        <v>3</v>
      </c>
      <c r="AE3">
        <f>ROUND(SUM(S3:AD3)/12,0)</f>
        <v>3</v>
      </c>
      <c r="AF3">
        <f>ROUND(SUM(S3:AD3)/COUNT(S3:AD3),0)</f>
        <v>3</v>
      </c>
      <c r="AH3">
        <v>2</v>
      </c>
    </row>
    <row r="4" spans="1:34" ht="15">
      <c r="A4" t="s">
        <v>73</v>
      </c>
      <c r="C4" s="7">
        <f aca="true" t="shared" si="0" ref="C4:N4">C2/S2</f>
        <v>97.78787878787878</v>
      </c>
      <c r="D4" s="7">
        <f t="shared" si="0"/>
        <v>90.07575757575758</v>
      </c>
      <c r="E4" s="7">
        <f t="shared" si="0"/>
        <v>96.29518072289157</v>
      </c>
      <c r="F4" s="7">
        <f t="shared" si="0"/>
        <v>90.93373493975903</v>
      </c>
      <c r="G4" s="7">
        <f t="shared" si="0"/>
        <v>97.39583333333333</v>
      </c>
      <c r="H4" s="7">
        <f t="shared" si="0"/>
        <v>81.98219584569733</v>
      </c>
      <c r="I4" s="7">
        <f t="shared" si="0"/>
        <v>86.93786982248521</v>
      </c>
      <c r="J4" s="7">
        <f t="shared" si="0"/>
        <v>91.79941002949853</v>
      </c>
      <c r="K4" s="7">
        <f t="shared" si="0"/>
        <v>78.20454545454545</v>
      </c>
      <c r="L4" s="7">
        <f t="shared" si="0"/>
        <v>84.5028409090909</v>
      </c>
      <c r="M4" s="7">
        <f t="shared" si="0"/>
        <v>79.13636363636364</v>
      </c>
      <c r="N4" s="7">
        <f t="shared" si="0"/>
        <v>78.66478873239437</v>
      </c>
      <c r="O4" s="7">
        <f>ROUND(SUM(C4:N4)/12,0)</f>
        <v>88</v>
      </c>
      <c r="P4">
        <f>ROUND(SUM(C4:N4)/COUNT(C4:N4),0)</f>
        <v>88</v>
      </c>
      <c r="Q4" s="7">
        <f>SUM(C4:N4)</f>
        <v>1053.7163997896957</v>
      </c>
      <c r="S4" s="7">
        <f aca="true" t="shared" si="1" ref="S4:AC4">S2/2</f>
        <v>165</v>
      </c>
      <c r="T4" s="7">
        <f t="shared" si="1"/>
        <v>165</v>
      </c>
      <c r="U4" s="7">
        <f t="shared" si="1"/>
        <v>166</v>
      </c>
      <c r="V4" s="7">
        <f t="shared" si="1"/>
        <v>166</v>
      </c>
      <c r="W4" s="7">
        <f t="shared" si="1"/>
        <v>168</v>
      </c>
      <c r="X4" s="7">
        <f t="shared" si="1"/>
        <v>168.5</v>
      </c>
      <c r="Y4" s="7">
        <f t="shared" si="1"/>
        <v>169</v>
      </c>
      <c r="Z4" s="7">
        <f t="shared" si="1"/>
        <v>169.5</v>
      </c>
      <c r="AA4" s="7">
        <f t="shared" si="1"/>
        <v>176</v>
      </c>
      <c r="AB4" s="7">
        <f t="shared" si="1"/>
        <v>176</v>
      </c>
      <c r="AC4" s="7">
        <f t="shared" si="1"/>
        <v>176</v>
      </c>
      <c r="AD4" s="7">
        <f>AD2/2</f>
        <v>177.5</v>
      </c>
      <c r="AE4">
        <f>ROUND(SUM(S4:AD4)/12,0)</f>
        <v>170</v>
      </c>
      <c r="AF4">
        <f>ROUND(SUM(S4:AD4)/COUNT(S4:AD4),0)</f>
        <v>170</v>
      </c>
      <c r="AH4">
        <v>3</v>
      </c>
    </row>
    <row r="5" spans="3:34" ht="15">
      <c r="C5" s="11">
        <f>C6/C3</f>
        <v>2.7321063394683027</v>
      </c>
      <c r="D5" s="11">
        <f>D6/D3</f>
        <v>3.7966616084977236</v>
      </c>
      <c r="E5" s="11">
        <f>E6/E3</f>
        <v>5.067150635208711</v>
      </c>
      <c r="F5" s="11">
        <f aca="true" t="shared" si="2" ref="F5:P5">F6/F3</f>
        <v>2.1528998242530757</v>
      </c>
      <c r="G5" s="11">
        <f t="shared" si="2"/>
        <v>1.9240174672489083</v>
      </c>
      <c r="H5" s="11">
        <f t="shared" si="2"/>
        <v>3.5341296928327646</v>
      </c>
      <c r="I5" s="11">
        <f t="shared" si="2"/>
        <v>2.8961267605633805</v>
      </c>
      <c r="J5" s="11">
        <f t="shared" si="2"/>
        <v>3.689075630252101</v>
      </c>
      <c r="K5" s="11">
        <f t="shared" si="2"/>
        <v>3.7735849056603774</v>
      </c>
      <c r="L5" s="11">
        <f t="shared" si="2"/>
        <v>4.397111913357401</v>
      </c>
      <c r="M5" s="11">
        <f t="shared" si="2"/>
        <v>4.268339768339768</v>
      </c>
      <c r="N5" s="11">
        <f t="shared" si="2"/>
        <v>3.439842209072978</v>
      </c>
      <c r="O5" s="11">
        <f t="shared" si="2"/>
        <v>3.227140783744557</v>
      </c>
      <c r="P5" s="11">
        <f t="shared" si="2"/>
        <v>3.227866473149492</v>
      </c>
      <c r="Q5" s="7"/>
      <c r="S5" s="7"/>
      <c r="T5" s="7"/>
      <c r="U5" s="7"/>
      <c r="V5" s="7"/>
      <c r="W5" s="7"/>
      <c r="X5" s="7"/>
      <c r="Y5" s="7"/>
      <c r="Z5" s="7"/>
      <c r="AA5" s="7"/>
      <c r="AB5" s="7"/>
      <c r="AC5" s="7"/>
      <c r="AD5" s="7"/>
      <c r="AE5" s="7"/>
      <c r="AF5" s="7"/>
      <c r="AH5">
        <v>4</v>
      </c>
    </row>
    <row r="6" spans="1:34" ht="60">
      <c r="A6" t="s">
        <v>89</v>
      </c>
      <c r="B6" s="3" t="s">
        <v>8</v>
      </c>
      <c r="C6">
        <v>2672</v>
      </c>
      <c r="D6">
        <v>2502</v>
      </c>
      <c r="E6">
        <v>2792</v>
      </c>
      <c r="F6" s="9">
        <v>2450</v>
      </c>
      <c r="G6">
        <v>2203</v>
      </c>
      <c r="H6">
        <v>2071</v>
      </c>
      <c r="I6">
        <v>1645</v>
      </c>
      <c r="J6">
        <v>1756</v>
      </c>
      <c r="K6">
        <v>2200</v>
      </c>
      <c r="L6" s="9">
        <v>2436</v>
      </c>
      <c r="M6">
        <v>2211</v>
      </c>
      <c r="N6">
        <v>1744</v>
      </c>
      <c r="O6" s="7">
        <f>Q6/12</f>
        <v>2223.5</v>
      </c>
      <c r="P6">
        <f>ROUND(Q6/COUNT(C6:N6),0)</f>
        <v>2224</v>
      </c>
      <c r="Q6">
        <f>SUM(C6:N6)</f>
        <v>26682</v>
      </c>
      <c r="S6">
        <v>1</v>
      </c>
      <c r="T6">
        <v>1</v>
      </c>
      <c r="U6">
        <v>1</v>
      </c>
      <c r="V6">
        <v>1</v>
      </c>
      <c r="W6">
        <v>1</v>
      </c>
      <c r="X6">
        <v>1</v>
      </c>
      <c r="Y6">
        <v>1</v>
      </c>
      <c r="Z6">
        <v>1</v>
      </c>
      <c r="AA6">
        <v>1</v>
      </c>
      <c r="AB6">
        <v>1</v>
      </c>
      <c r="AC6">
        <v>1</v>
      </c>
      <c r="AD6">
        <v>1</v>
      </c>
      <c r="AE6">
        <f>ROUND(SUM(S6:AD6)/12,0)</f>
        <v>1</v>
      </c>
      <c r="AF6">
        <f>ROUND(SUM(S6:AD6)/COUNT(S6:AD6),0)</f>
        <v>1</v>
      </c>
      <c r="AH6">
        <v>5</v>
      </c>
    </row>
    <row r="7" spans="1:34" ht="60">
      <c r="A7" t="s">
        <v>7</v>
      </c>
      <c r="B7" s="3" t="s">
        <v>8</v>
      </c>
      <c r="C7" s="8">
        <v>752</v>
      </c>
      <c r="D7" s="8">
        <v>790</v>
      </c>
      <c r="E7" s="8">
        <v>834</v>
      </c>
      <c r="F7" s="8">
        <v>663</v>
      </c>
      <c r="G7" s="8">
        <v>828</v>
      </c>
      <c r="H7" s="8">
        <v>743</v>
      </c>
      <c r="I7" s="8">
        <v>672</v>
      </c>
      <c r="J7" s="8">
        <v>652</v>
      </c>
      <c r="K7" s="8">
        <v>740</v>
      </c>
      <c r="L7" s="8">
        <v>794</v>
      </c>
      <c r="M7" s="8">
        <v>706</v>
      </c>
      <c r="N7" s="8">
        <v>653</v>
      </c>
      <c r="O7" s="8">
        <f aca="true" t="shared" si="3" ref="O7:O42">ROUND(SUM(C7:N7)/12,0)</f>
        <v>736</v>
      </c>
      <c r="P7" s="8">
        <f aca="true" t="shared" si="4" ref="P7:P42">ROUND(SUM(C7:N7)/COUNT(C7:N7),0)</f>
        <v>736</v>
      </c>
      <c r="Q7" s="8">
        <f aca="true" t="shared" si="5" ref="Q7:Q42">SUM(C7:N7)</f>
        <v>8827</v>
      </c>
      <c r="S7" s="8">
        <v>4</v>
      </c>
      <c r="T7" s="8">
        <v>2</v>
      </c>
      <c r="U7" s="8">
        <v>2</v>
      </c>
      <c r="V7" s="8">
        <v>4</v>
      </c>
      <c r="W7" s="8">
        <v>3</v>
      </c>
      <c r="X7" s="8">
        <v>2</v>
      </c>
      <c r="Y7" s="8">
        <v>2</v>
      </c>
      <c r="Z7" s="8">
        <v>2</v>
      </c>
      <c r="AA7" s="8">
        <v>2</v>
      </c>
      <c r="AB7" s="8">
        <v>2</v>
      </c>
      <c r="AC7" s="8">
        <v>3</v>
      </c>
      <c r="AD7" s="8">
        <v>2</v>
      </c>
      <c r="AE7" s="8">
        <f aca="true" t="shared" si="6" ref="AE7:AE42">ROUND(SUM(S7:AD7)/12,0)</f>
        <v>3</v>
      </c>
      <c r="AF7" s="8">
        <f aca="true" t="shared" si="7" ref="AF7:AF42">ROUND(SUM(S7:AD7)/COUNT(S7:AD7),0)</f>
        <v>3</v>
      </c>
      <c r="AH7">
        <v>6</v>
      </c>
    </row>
    <row r="8" spans="1:34" ht="60">
      <c r="A8" t="s">
        <v>88</v>
      </c>
      <c r="B8" s="3" t="s">
        <v>8</v>
      </c>
      <c r="C8">
        <v>225</v>
      </c>
      <c r="D8">
        <v>184</v>
      </c>
      <c r="E8">
        <v>246</v>
      </c>
      <c r="F8">
        <v>112</v>
      </c>
      <c r="G8">
        <v>134</v>
      </c>
      <c r="H8">
        <v>111</v>
      </c>
      <c r="I8">
        <v>123</v>
      </c>
      <c r="J8">
        <v>146</v>
      </c>
      <c r="K8">
        <v>142</v>
      </c>
      <c r="L8">
        <v>140</v>
      </c>
      <c r="M8">
        <v>264</v>
      </c>
      <c r="N8">
        <v>100</v>
      </c>
      <c r="O8" s="7">
        <f t="shared" si="3"/>
        <v>161</v>
      </c>
      <c r="P8">
        <f t="shared" si="4"/>
        <v>161</v>
      </c>
      <c r="Q8">
        <f t="shared" si="5"/>
        <v>1927</v>
      </c>
      <c r="S8">
        <v>18</v>
      </c>
      <c r="T8">
        <v>25</v>
      </c>
      <c r="U8">
        <v>17</v>
      </c>
      <c r="V8">
        <v>61</v>
      </c>
      <c r="W8">
        <v>57</v>
      </c>
      <c r="X8">
        <v>69</v>
      </c>
      <c r="Y8">
        <v>51</v>
      </c>
      <c r="Z8">
        <v>40</v>
      </c>
      <c r="AA8">
        <v>40</v>
      </c>
      <c r="AB8">
        <v>50</v>
      </c>
      <c r="AC8">
        <v>12</v>
      </c>
      <c r="AD8">
        <v>82</v>
      </c>
      <c r="AE8">
        <f t="shared" si="6"/>
        <v>44</v>
      </c>
      <c r="AF8">
        <f t="shared" si="7"/>
        <v>44</v>
      </c>
      <c r="AH8">
        <v>7</v>
      </c>
    </row>
    <row r="9" spans="1:34" ht="60">
      <c r="A9" t="s">
        <v>90</v>
      </c>
      <c r="B9" s="3" t="s">
        <v>16</v>
      </c>
      <c r="C9" s="10"/>
      <c r="D9" s="10"/>
      <c r="E9" s="10"/>
      <c r="F9" s="10"/>
      <c r="G9" s="10"/>
      <c r="H9" s="10"/>
      <c r="I9" s="10"/>
      <c r="J9" s="10"/>
      <c r="K9" s="10"/>
      <c r="L9" s="10"/>
      <c r="M9" s="10"/>
      <c r="N9" s="10">
        <v>0</v>
      </c>
      <c r="O9" s="10">
        <f t="shared" si="3"/>
        <v>0</v>
      </c>
      <c r="P9" s="10">
        <f t="shared" si="4"/>
        <v>0</v>
      </c>
      <c r="Q9" s="10">
        <f t="shared" si="5"/>
        <v>0</v>
      </c>
      <c r="R9" s="10"/>
      <c r="S9" s="10"/>
      <c r="T9" s="10"/>
      <c r="U9" s="10"/>
      <c r="V9" s="10"/>
      <c r="W9" s="10"/>
      <c r="X9" s="10"/>
      <c r="Y9" s="10"/>
      <c r="Z9" s="10"/>
      <c r="AA9" s="10"/>
      <c r="AB9" s="10"/>
      <c r="AC9" s="10"/>
      <c r="AD9" s="10">
        <v>356</v>
      </c>
      <c r="AE9" s="10">
        <f t="shared" si="6"/>
        <v>30</v>
      </c>
      <c r="AF9" s="10">
        <f t="shared" si="7"/>
        <v>356</v>
      </c>
      <c r="AH9">
        <v>8</v>
      </c>
    </row>
    <row r="10" spans="1:34" ht="60">
      <c r="A10" t="s">
        <v>17</v>
      </c>
      <c r="B10" s="3" t="s">
        <v>16</v>
      </c>
      <c r="C10" s="10"/>
      <c r="D10" s="10"/>
      <c r="E10" s="10"/>
      <c r="F10" s="10"/>
      <c r="G10" s="10"/>
      <c r="H10" s="10"/>
      <c r="I10" s="10"/>
      <c r="J10" s="10"/>
      <c r="K10" s="10"/>
      <c r="L10" s="10"/>
      <c r="M10" s="10"/>
      <c r="N10" s="10">
        <v>0</v>
      </c>
      <c r="O10" s="10">
        <f t="shared" si="3"/>
        <v>0</v>
      </c>
      <c r="P10" s="10">
        <f t="shared" si="4"/>
        <v>0</v>
      </c>
      <c r="Q10" s="10">
        <f t="shared" si="5"/>
        <v>0</v>
      </c>
      <c r="R10" s="10"/>
      <c r="S10" s="10"/>
      <c r="T10" s="10"/>
      <c r="U10" s="10"/>
      <c r="V10" s="10"/>
      <c r="W10" s="10"/>
      <c r="X10" s="10"/>
      <c r="Y10" s="10"/>
      <c r="Z10" s="10"/>
      <c r="AA10" s="10"/>
      <c r="AB10" s="10"/>
      <c r="AC10" s="10"/>
      <c r="AD10" s="10">
        <v>356</v>
      </c>
      <c r="AE10" s="10">
        <f t="shared" si="6"/>
        <v>30</v>
      </c>
      <c r="AF10" s="10">
        <f t="shared" si="7"/>
        <v>356</v>
      </c>
      <c r="AH10">
        <v>9</v>
      </c>
    </row>
    <row r="11" spans="1:34" ht="60">
      <c r="A11" t="s">
        <v>91</v>
      </c>
      <c r="B11" s="3" t="s">
        <v>16</v>
      </c>
      <c r="C11">
        <v>58</v>
      </c>
      <c r="D11">
        <v>80</v>
      </c>
      <c r="E11">
        <v>54</v>
      </c>
      <c r="F11">
        <v>48</v>
      </c>
      <c r="G11">
        <v>54</v>
      </c>
      <c r="H11">
        <v>36</v>
      </c>
      <c r="I11">
        <v>48</v>
      </c>
      <c r="J11">
        <v>46</v>
      </c>
      <c r="K11">
        <v>24</v>
      </c>
      <c r="L11">
        <v>31</v>
      </c>
      <c r="M11">
        <v>28</v>
      </c>
      <c r="N11">
        <v>25</v>
      </c>
      <c r="O11" s="7">
        <f t="shared" si="3"/>
        <v>44</v>
      </c>
      <c r="P11">
        <f t="shared" si="4"/>
        <v>44</v>
      </c>
      <c r="Q11">
        <f t="shared" si="5"/>
        <v>532</v>
      </c>
      <c r="S11">
        <v>178</v>
      </c>
      <c r="T11">
        <v>116</v>
      </c>
      <c r="U11">
        <v>116</v>
      </c>
      <c r="V11">
        <v>168</v>
      </c>
      <c r="W11">
        <v>192</v>
      </c>
      <c r="X11">
        <v>197</v>
      </c>
      <c r="Y11">
        <v>189</v>
      </c>
      <c r="Z11">
        <v>235</v>
      </c>
      <c r="AA11">
        <v>267</v>
      </c>
      <c r="AB11">
        <v>239</v>
      </c>
      <c r="AC11">
        <v>261</v>
      </c>
      <c r="AD11">
        <v>276</v>
      </c>
      <c r="AE11">
        <f t="shared" si="6"/>
        <v>203</v>
      </c>
      <c r="AF11">
        <f t="shared" si="7"/>
        <v>203</v>
      </c>
      <c r="AH11">
        <v>10</v>
      </c>
    </row>
    <row r="12" spans="1:34" ht="75">
      <c r="A12" t="s">
        <v>56</v>
      </c>
      <c r="B12" s="3" t="s">
        <v>57</v>
      </c>
      <c r="C12">
        <v>62</v>
      </c>
      <c r="D12">
        <v>43</v>
      </c>
      <c r="E12">
        <v>56</v>
      </c>
      <c r="F12">
        <v>37</v>
      </c>
      <c r="G12">
        <v>64</v>
      </c>
      <c r="H12">
        <v>32</v>
      </c>
      <c r="I12">
        <v>65</v>
      </c>
      <c r="J12">
        <v>56</v>
      </c>
      <c r="K12">
        <v>48</v>
      </c>
      <c r="L12">
        <v>45</v>
      </c>
      <c r="M12">
        <v>38</v>
      </c>
      <c r="N12">
        <v>71</v>
      </c>
      <c r="O12" s="7">
        <f t="shared" si="3"/>
        <v>51</v>
      </c>
      <c r="P12">
        <f t="shared" si="4"/>
        <v>51</v>
      </c>
      <c r="Q12">
        <f t="shared" si="5"/>
        <v>617</v>
      </c>
      <c r="S12">
        <v>165</v>
      </c>
      <c r="T12">
        <v>200</v>
      </c>
      <c r="U12">
        <v>173</v>
      </c>
      <c r="V12">
        <v>231</v>
      </c>
      <c r="W12">
        <v>160</v>
      </c>
      <c r="X12">
        <v>217</v>
      </c>
      <c r="Y12">
        <v>149</v>
      </c>
      <c r="Z12">
        <v>204</v>
      </c>
      <c r="AA12">
        <v>169</v>
      </c>
      <c r="AB12">
        <v>169</v>
      </c>
      <c r="AC12">
        <v>197</v>
      </c>
      <c r="AD12">
        <v>139</v>
      </c>
      <c r="AE12">
        <f t="shared" si="6"/>
        <v>181</v>
      </c>
      <c r="AF12">
        <f t="shared" si="7"/>
        <v>181</v>
      </c>
      <c r="AH12">
        <v>11</v>
      </c>
    </row>
    <row r="13" spans="1:34" ht="60">
      <c r="A13" t="s">
        <v>60</v>
      </c>
      <c r="B13" s="3" t="s">
        <v>61</v>
      </c>
      <c r="C13">
        <v>28</v>
      </c>
      <c r="D13">
        <v>16</v>
      </c>
      <c r="E13">
        <v>15</v>
      </c>
      <c r="F13">
        <v>16</v>
      </c>
      <c r="G13">
        <v>24</v>
      </c>
      <c r="H13">
        <v>11</v>
      </c>
      <c r="I13">
        <v>22</v>
      </c>
      <c r="J13">
        <v>33</v>
      </c>
      <c r="K13">
        <v>17</v>
      </c>
      <c r="L13">
        <v>7</v>
      </c>
      <c r="M13">
        <v>10</v>
      </c>
      <c r="N13">
        <v>5</v>
      </c>
      <c r="O13" s="7">
        <f t="shared" si="3"/>
        <v>17</v>
      </c>
      <c r="P13">
        <f t="shared" si="4"/>
        <v>17</v>
      </c>
      <c r="Q13">
        <f t="shared" si="5"/>
        <v>204</v>
      </c>
      <c r="S13">
        <v>284</v>
      </c>
      <c r="T13">
        <v>319</v>
      </c>
      <c r="U13">
        <v>319</v>
      </c>
      <c r="V13">
        <v>319</v>
      </c>
      <c r="W13">
        <v>309</v>
      </c>
      <c r="X13">
        <v>329</v>
      </c>
      <c r="Y13">
        <v>315</v>
      </c>
      <c r="Z13">
        <v>295</v>
      </c>
      <c r="AA13">
        <v>304</v>
      </c>
      <c r="AB13">
        <v>348</v>
      </c>
      <c r="AC13">
        <v>348</v>
      </c>
      <c r="AD13">
        <v>351</v>
      </c>
      <c r="AE13">
        <f t="shared" si="6"/>
        <v>320</v>
      </c>
      <c r="AF13">
        <f t="shared" si="7"/>
        <v>320</v>
      </c>
      <c r="AH13">
        <v>12</v>
      </c>
    </row>
    <row r="14" spans="1:34" ht="45">
      <c r="A14" t="s">
        <v>26</v>
      </c>
      <c r="B14" s="3" t="s">
        <v>27</v>
      </c>
      <c r="C14">
        <v>69</v>
      </c>
      <c r="D14">
        <v>80</v>
      </c>
      <c r="E14">
        <v>68</v>
      </c>
      <c r="F14">
        <v>68</v>
      </c>
      <c r="G14">
        <v>82</v>
      </c>
      <c r="H14">
        <v>62</v>
      </c>
      <c r="I14">
        <v>102</v>
      </c>
      <c r="J14">
        <v>121</v>
      </c>
      <c r="K14">
        <v>96</v>
      </c>
      <c r="L14">
        <v>98</v>
      </c>
      <c r="M14">
        <v>76</v>
      </c>
      <c r="N14">
        <v>92</v>
      </c>
      <c r="O14" s="7">
        <f t="shared" si="3"/>
        <v>85</v>
      </c>
      <c r="P14">
        <f t="shared" si="4"/>
        <v>85</v>
      </c>
      <c r="Q14">
        <f t="shared" si="5"/>
        <v>1014</v>
      </c>
      <c r="S14">
        <v>144</v>
      </c>
      <c r="T14">
        <v>114</v>
      </c>
      <c r="U14">
        <v>145</v>
      </c>
      <c r="V14">
        <v>126</v>
      </c>
      <c r="W14">
        <v>127</v>
      </c>
      <c r="X14">
        <v>132</v>
      </c>
      <c r="Y14">
        <v>74</v>
      </c>
      <c r="Z14">
        <v>63</v>
      </c>
      <c r="AA14">
        <v>76</v>
      </c>
      <c r="AB14">
        <v>78</v>
      </c>
      <c r="AC14">
        <v>106</v>
      </c>
      <c r="AD14">
        <v>96</v>
      </c>
      <c r="AE14">
        <f t="shared" si="6"/>
        <v>107</v>
      </c>
      <c r="AF14">
        <f t="shared" si="7"/>
        <v>107</v>
      </c>
      <c r="AH14">
        <v>13</v>
      </c>
    </row>
    <row r="15" spans="1:34" ht="30">
      <c r="A15" t="s">
        <v>30</v>
      </c>
      <c r="B15" s="3" t="s">
        <v>31</v>
      </c>
      <c r="C15">
        <v>93</v>
      </c>
      <c r="D15">
        <v>118</v>
      </c>
      <c r="E15">
        <v>97</v>
      </c>
      <c r="F15">
        <v>93</v>
      </c>
      <c r="G15">
        <v>85</v>
      </c>
      <c r="H15">
        <v>88</v>
      </c>
      <c r="I15">
        <v>119</v>
      </c>
      <c r="J15">
        <v>132</v>
      </c>
      <c r="K15">
        <v>127</v>
      </c>
      <c r="L15">
        <v>110</v>
      </c>
      <c r="M15">
        <v>90</v>
      </c>
      <c r="N15">
        <v>98</v>
      </c>
      <c r="O15" s="7">
        <f t="shared" si="3"/>
        <v>104</v>
      </c>
      <c r="P15">
        <f t="shared" si="4"/>
        <v>104</v>
      </c>
      <c r="Q15">
        <f t="shared" si="5"/>
        <v>1250</v>
      </c>
      <c r="S15">
        <v>99</v>
      </c>
      <c r="T15">
        <v>61</v>
      </c>
      <c r="U15">
        <v>100</v>
      </c>
      <c r="V15">
        <v>87</v>
      </c>
      <c r="W15">
        <v>121</v>
      </c>
      <c r="X15">
        <v>93</v>
      </c>
      <c r="Y15">
        <v>57</v>
      </c>
      <c r="Z15">
        <v>50</v>
      </c>
      <c r="AA15">
        <v>44</v>
      </c>
      <c r="AB15">
        <v>62</v>
      </c>
      <c r="AC15">
        <v>80</v>
      </c>
      <c r="AD15">
        <v>85</v>
      </c>
      <c r="AE15">
        <f t="shared" si="6"/>
        <v>78</v>
      </c>
      <c r="AF15">
        <f t="shared" si="7"/>
        <v>78</v>
      </c>
      <c r="AH15">
        <v>14</v>
      </c>
    </row>
    <row r="16" spans="1:34" ht="60">
      <c r="A16" t="s">
        <v>36</v>
      </c>
      <c r="B16" s="3" t="s">
        <v>37</v>
      </c>
      <c r="C16">
        <v>61</v>
      </c>
      <c r="D16">
        <v>54</v>
      </c>
      <c r="E16">
        <v>63</v>
      </c>
      <c r="F16">
        <v>61</v>
      </c>
      <c r="G16">
        <v>57</v>
      </c>
      <c r="H16">
        <v>40</v>
      </c>
      <c r="I16">
        <v>52</v>
      </c>
      <c r="J16">
        <v>69</v>
      </c>
      <c r="K16">
        <v>43</v>
      </c>
      <c r="L16">
        <v>36</v>
      </c>
      <c r="M16">
        <v>32</v>
      </c>
      <c r="N16">
        <v>48</v>
      </c>
      <c r="O16" s="7">
        <f t="shared" si="3"/>
        <v>51</v>
      </c>
      <c r="P16">
        <f t="shared" si="4"/>
        <v>51</v>
      </c>
      <c r="Q16">
        <f t="shared" si="5"/>
        <v>616</v>
      </c>
      <c r="S16">
        <v>169</v>
      </c>
      <c r="T16">
        <v>163</v>
      </c>
      <c r="U16">
        <v>158</v>
      </c>
      <c r="V16">
        <v>143</v>
      </c>
      <c r="W16">
        <v>181</v>
      </c>
      <c r="X16">
        <v>184</v>
      </c>
      <c r="Y16">
        <v>177</v>
      </c>
      <c r="Z16">
        <v>155</v>
      </c>
      <c r="AA16">
        <v>182</v>
      </c>
      <c r="AB16">
        <v>218</v>
      </c>
      <c r="AC16">
        <v>229</v>
      </c>
      <c r="AD16">
        <v>187</v>
      </c>
      <c r="AE16">
        <f t="shared" si="6"/>
        <v>179</v>
      </c>
      <c r="AF16">
        <f t="shared" si="7"/>
        <v>179</v>
      </c>
      <c r="AH16">
        <v>15</v>
      </c>
    </row>
    <row r="17" spans="1:34" ht="45">
      <c r="A17" t="s">
        <v>34</v>
      </c>
      <c r="B17" s="3" t="s">
        <v>35</v>
      </c>
      <c r="C17">
        <v>72</v>
      </c>
      <c r="D17">
        <v>68</v>
      </c>
      <c r="E17">
        <v>82</v>
      </c>
      <c r="F17">
        <v>84</v>
      </c>
      <c r="G17">
        <v>88</v>
      </c>
      <c r="H17">
        <v>59</v>
      </c>
      <c r="I17">
        <v>92</v>
      </c>
      <c r="J17">
        <v>83</v>
      </c>
      <c r="K17">
        <v>62</v>
      </c>
      <c r="L17">
        <v>50</v>
      </c>
      <c r="M17">
        <v>62</v>
      </c>
      <c r="N17">
        <v>112</v>
      </c>
      <c r="O17" s="7">
        <f t="shared" si="3"/>
        <v>76</v>
      </c>
      <c r="P17">
        <f t="shared" si="4"/>
        <v>76</v>
      </c>
      <c r="Q17">
        <f t="shared" si="5"/>
        <v>914</v>
      </c>
      <c r="S17">
        <v>140</v>
      </c>
      <c r="T17">
        <v>135</v>
      </c>
      <c r="U17">
        <v>119</v>
      </c>
      <c r="V17">
        <v>97</v>
      </c>
      <c r="W17" s="5">
        <v>114</v>
      </c>
      <c r="X17" s="5">
        <v>135</v>
      </c>
      <c r="Y17" s="5">
        <v>91</v>
      </c>
      <c r="Z17" s="5">
        <v>119</v>
      </c>
      <c r="AA17" s="5">
        <v>127</v>
      </c>
      <c r="AB17" s="5">
        <v>155</v>
      </c>
      <c r="AC17" s="5">
        <v>132</v>
      </c>
      <c r="AD17" s="5">
        <v>64</v>
      </c>
      <c r="AE17">
        <f t="shared" si="6"/>
        <v>119</v>
      </c>
      <c r="AF17">
        <f t="shared" si="7"/>
        <v>119</v>
      </c>
      <c r="AH17">
        <v>16</v>
      </c>
    </row>
    <row r="18" spans="1:34" ht="60">
      <c r="A18" t="s">
        <v>52</v>
      </c>
      <c r="B18" s="3" t="s">
        <v>53</v>
      </c>
      <c r="C18">
        <v>66</v>
      </c>
      <c r="D18">
        <v>43</v>
      </c>
      <c r="E18">
        <v>40</v>
      </c>
      <c r="F18">
        <v>40</v>
      </c>
      <c r="G18">
        <v>61</v>
      </c>
      <c r="H18">
        <v>32</v>
      </c>
      <c r="I18">
        <v>49</v>
      </c>
      <c r="J18">
        <v>54</v>
      </c>
      <c r="K18">
        <v>44</v>
      </c>
      <c r="L18">
        <v>39</v>
      </c>
      <c r="M18">
        <v>30</v>
      </c>
      <c r="N18">
        <v>43</v>
      </c>
      <c r="O18" s="7">
        <f t="shared" si="3"/>
        <v>45</v>
      </c>
      <c r="P18">
        <f t="shared" si="4"/>
        <v>45</v>
      </c>
      <c r="Q18">
        <f t="shared" si="5"/>
        <v>541</v>
      </c>
      <c r="S18">
        <v>151</v>
      </c>
      <c r="T18">
        <v>199</v>
      </c>
      <c r="U18">
        <v>221</v>
      </c>
      <c r="V18">
        <v>219</v>
      </c>
      <c r="W18" s="5">
        <v>170</v>
      </c>
      <c r="X18" s="5">
        <v>218</v>
      </c>
      <c r="Y18" s="5">
        <v>186</v>
      </c>
      <c r="Z18" s="5">
        <v>212</v>
      </c>
      <c r="AA18" s="5">
        <v>177</v>
      </c>
      <c r="AB18" s="5">
        <v>195</v>
      </c>
      <c r="AC18" s="5">
        <v>247</v>
      </c>
      <c r="AD18" s="5">
        <v>202</v>
      </c>
      <c r="AE18">
        <f t="shared" si="6"/>
        <v>200</v>
      </c>
      <c r="AF18">
        <f t="shared" si="7"/>
        <v>200</v>
      </c>
      <c r="AH18">
        <v>17</v>
      </c>
    </row>
    <row r="19" spans="1:34" ht="60">
      <c r="A19" t="s">
        <v>49</v>
      </c>
      <c r="B19" s="3" t="s">
        <v>48</v>
      </c>
      <c r="C19">
        <v>53</v>
      </c>
      <c r="D19">
        <v>53</v>
      </c>
      <c r="E19">
        <v>77</v>
      </c>
      <c r="F19">
        <v>59</v>
      </c>
      <c r="G19">
        <v>71</v>
      </c>
      <c r="H19">
        <v>47</v>
      </c>
      <c r="I19">
        <v>59</v>
      </c>
      <c r="J19">
        <v>74</v>
      </c>
      <c r="K19">
        <v>48</v>
      </c>
      <c r="L19">
        <v>38</v>
      </c>
      <c r="M19">
        <v>30</v>
      </c>
      <c r="N19">
        <v>38</v>
      </c>
      <c r="O19" s="7">
        <f t="shared" si="3"/>
        <v>54</v>
      </c>
      <c r="P19">
        <f t="shared" si="4"/>
        <v>54</v>
      </c>
      <c r="Q19">
        <f t="shared" si="5"/>
        <v>647</v>
      </c>
      <c r="S19">
        <v>192</v>
      </c>
      <c r="T19">
        <v>169</v>
      </c>
      <c r="U19">
        <v>131</v>
      </c>
      <c r="V19">
        <v>151</v>
      </c>
      <c r="W19" s="5">
        <v>150</v>
      </c>
      <c r="X19" s="5">
        <v>164</v>
      </c>
      <c r="Y19" s="5">
        <v>167</v>
      </c>
      <c r="Z19" s="5">
        <v>141</v>
      </c>
      <c r="AA19" s="5">
        <v>165</v>
      </c>
      <c r="AB19" s="5">
        <v>202</v>
      </c>
      <c r="AC19" s="5">
        <v>246</v>
      </c>
      <c r="AD19" s="5">
        <v>215</v>
      </c>
      <c r="AE19">
        <f t="shared" si="6"/>
        <v>174</v>
      </c>
      <c r="AF19">
        <f t="shared" si="7"/>
        <v>174</v>
      </c>
      <c r="AH19">
        <v>18</v>
      </c>
    </row>
    <row r="20" spans="1:34" ht="45">
      <c r="A20" t="s">
        <v>125</v>
      </c>
      <c r="B20" s="3" t="s">
        <v>59</v>
      </c>
      <c r="C20" s="8">
        <v>18</v>
      </c>
      <c r="D20" s="8">
        <v>12</v>
      </c>
      <c r="E20" s="8">
        <v>13</v>
      </c>
      <c r="F20" s="8">
        <v>19</v>
      </c>
      <c r="G20" s="8">
        <v>22</v>
      </c>
      <c r="H20" s="8">
        <v>10</v>
      </c>
      <c r="I20" s="8">
        <v>28</v>
      </c>
      <c r="J20" s="8">
        <v>24</v>
      </c>
      <c r="K20" s="8">
        <v>20</v>
      </c>
      <c r="L20" s="8">
        <v>34</v>
      </c>
      <c r="M20" s="8">
        <v>37</v>
      </c>
      <c r="N20" s="8">
        <v>33</v>
      </c>
      <c r="O20" s="8">
        <f>ROUND(SUM(C20:N20)/12,0)</f>
        <v>23</v>
      </c>
      <c r="P20" s="8">
        <f>ROUND(SUM(C20:N20)/COUNT(C20:N20),0)</f>
        <v>23</v>
      </c>
      <c r="Q20" s="8">
        <f t="shared" si="5"/>
        <v>270</v>
      </c>
      <c r="S20" s="8">
        <v>320</v>
      </c>
      <c r="T20" s="8">
        <v>327</v>
      </c>
      <c r="U20" s="8">
        <v>323</v>
      </c>
      <c r="V20" s="8">
        <v>310</v>
      </c>
      <c r="W20" s="8">
        <v>321</v>
      </c>
      <c r="X20" s="8">
        <v>330</v>
      </c>
      <c r="Y20" s="8">
        <v>286</v>
      </c>
      <c r="Z20" s="8">
        <v>328</v>
      </c>
      <c r="AA20" s="8">
        <v>293</v>
      </c>
      <c r="AB20" s="8">
        <v>225</v>
      </c>
      <c r="AC20" s="8">
        <v>208</v>
      </c>
      <c r="AD20" s="8">
        <v>239</v>
      </c>
      <c r="AE20" s="8">
        <f>ROUND(SUM(S20:AD20)/12,0)</f>
        <v>293</v>
      </c>
      <c r="AF20" s="8">
        <f>ROUND(SUM(S20:AD20)/COUNT(S20:AD20),0)</f>
        <v>293</v>
      </c>
      <c r="AH20">
        <v>19</v>
      </c>
    </row>
    <row r="21" spans="1:34" ht="45">
      <c r="A21" t="s">
        <v>58</v>
      </c>
      <c r="B21" s="3" t="s">
        <v>59</v>
      </c>
      <c r="C21">
        <v>24</v>
      </c>
      <c r="D21">
        <v>19</v>
      </c>
      <c r="E21">
        <v>16</v>
      </c>
      <c r="F21">
        <v>17</v>
      </c>
      <c r="G21" s="5">
        <v>27</v>
      </c>
      <c r="H21" s="5">
        <v>13</v>
      </c>
      <c r="I21" s="5">
        <v>22</v>
      </c>
      <c r="J21" s="5">
        <v>35</v>
      </c>
      <c r="K21" s="5">
        <v>17</v>
      </c>
      <c r="L21" s="5">
        <v>9</v>
      </c>
      <c r="M21" s="5">
        <v>13</v>
      </c>
      <c r="N21" s="5">
        <v>8</v>
      </c>
      <c r="O21" s="7">
        <f t="shared" si="3"/>
        <v>18</v>
      </c>
      <c r="P21">
        <f t="shared" si="4"/>
        <v>18</v>
      </c>
      <c r="Q21">
        <f t="shared" si="5"/>
        <v>220</v>
      </c>
      <c r="S21">
        <v>303</v>
      </c>
      <c r="T21">
        <v>307</v>
      </c>
      <c r="U21">
        <v>315</v>
      </c>
      <c r="V21">
        <v>317</v>
      </c>
      <c r="W21" s="5">
        <v>296</v>
      </c>
      <c r="X21" s="5">
        <v>317</v>
      </c>
      <c r="Y21" s="5">
        <v>320</v>
      </c>
      <c r="Z21" s="5">
        <v>286</v>
      </c>
      <c r="AA21" s="5">
        <v>303</v>
      </c>
      <c r="AB21" s="5">
        <v>344</v>
      </c>
      <c r="AC21" s="5">
        <v>342</v>
      </c>
      <c r="AD21" s="5">
        <v>347</v>
      </c>
      <c r="AE21">
        <f t="shared" si="6"/>
        <v>316</v>
      </c>
      <c r="AF21">
        <f t="shared" si="7"/>
        <v>316</v>
      </c>
      <c r="AH21">
        <v>19.5</v>
      </c>
    </row>
    <row r="22" spans="1:34" ht="60">
      <c r="A22" t="s">
        <v>38</v>
      </c>
      <c r="B22" s="3" t="s">
        <v>39</v>
      </c>
      <c r="C22">
        <v>93</v>
      </c>
      <c r="D22">
        <v>73</v>
      </c>
      <c r="E22">
        <v>76</v>
      </c>
      <c r="F22">
        <v>74</v>
      </c>
      <c r="G22">
        <v>65</v>
      </c>
      <c r="H22">
        <v>42</v>
      </c>
      <c r="I22">
        <v>71</v>
      </c>
      <c r="J22">
        <v>72</v>
      </c>
      <c r="K22">
        <v>60</v>
      </c>
      <c r="L22">
        <v>42</v>
      </c>
      <c r="M22">
        <v>49</v>
      </c>
      <c r="N22">
        <v>74</v>
      </c>
      <c r="O22" s="7">
        <f t="shared" si="3"/>
        <v>66</v>
      </c>
      <c r="P22">
        <f t="shared" si="4"/>
        <v>66</v>
      </c>
      <c r="Q22">
        <f t="shared" si="5"/>
        <v>791</v>
      </c>
      <c r="S22">
        <v>100</v>
      </c>
      <c r="T22">
        <v>124</v>
      </c>
      <c r="U22">
        <v>133</v>
      </c>
      <c r="V22">
        <v>117</v>
      </c>
      <c r="W22">
        <v>158</v>
      </c>
      <c r="X22">
        <v>176</v>
      </c>
      <c r="Y22">
        <v>135</v>
      </c>
      <c r="Z22">
        <v>150</v>
      </c>
      <c r="AA22">
        <v>136</v>
      </c>
      <c r="AB22">
        <v>181</v>
      </c>
      <c r="AC22">
        <v>160</v>
      </c>
      <c r="AD22">
        <v>132</v>
      </c>
      <c r="AE22">
        <f t="shared" si="6"/>
        <v>142</v>
      </c>
      <c r="AF22">
        <f t="shared" si="7"/>
        <v>142</v>
      </c>
      <c r="AH22">
        <v>20</v>
      </c>
    </row>
    <row r="23" spans="1:34" ht="30">
      <c r="A23" t="s">
        <v>28</v>
      </c>
      <c r="B23" s="3" t="s">
        <v>29</v>
      </c>
      <c r="C23">
        <v>86</v>
      </c>
      <c r="D23">
        <v>64</v>
      </c>
      <c r="E23">
        <v>99</v>
      </c>
      <c r="F23">
        <v>101</v>
      </c>
      <c r="G23">
        <v>78</v>
      </c>
      <c r="H23">
        <v>51</v>
      </c>
      <c r="I23">
        <v>62</v>
      </c>
      <c r="J23">
        <v>74</v>
      </c>
      <c r="K23">
        <v>49</v>
      </c>
      <c r="L23">
        <v>58</v>
      </c>
      <c r="M23">
        <v>57</v>
      </c>
      <c r="N23">
        <v>74</v>
      </c>
      <c r="O23" s="7">
        <f t="shared" si="3"/>
        <v>71</v>
      </c>
      <c r="P23">
        <f t="shared" si="4"/>
        <v>71</v>
      </c>
      <c r="Q23">
        <f t="shared" si="5"/>
        <v>853</v>
      </c>
      <c r="S23">
        <v>115</v>
      </c>
      <c r="T23">
        <v>142</v>
      </c>
      <c r="U23">
        <v>94</v>
      </c>
      <c r="V23">
        <v>75</v>
      </c>
      <c r="W23">
        <v>133</v>
      </c>
      <c r="X23">
        <v>153</v>
      </c>
      <c r="Y23">
        <v>157</v>
      </c>
      <c r="Z23">
        <v>140</v>
      </c>
      <c r="AA23">
        <v>163</v>
      </c>
      <c r="AB23">
        <v>138</v>
      </c>
      <c r="AC23">
        <v>141</v>
      </c>
      <c r="AD23">
        <v>131</v>
      </c>
      <c r="AE23">
        <f t="shared" si="6"/>
        <v>132</v>
      </c>
      <c r="AF23">
        <f t="shared" si="7"/>
        <v>132</v>
      </c>
      <c r="AH23">
        <v>21</v>
      </c>
    </row>
    <row r="24" spans="1:34" ht="45">
      <c r="A24" t="s">
        <v>54</v>
      </c>
      <c r="B24" s="3" t="s">
        <v>55</v>
      </c>
      <c r="C24">
        <v>21</v>
      </c>
      <c r="D24">
        <v>20</v>
      </c>
      <c r="E24">
        <v>48</v>
      </c>
      <c r="F24">
        <v>17</v>
      </c>
      <c r="G24">
        <v>38</v>
      </c>
      <c r="H24">
        <v>15</v>
      </c>
      <c r="I24">
        <v>23</v>
      </c>
      <c r="J24">
        <v>45</v>
      </c>
      <c r="K24">
        <v>17</v>
      </c>
      <c r="L24">
        <v>14</v>
      </c>
      <c r="M24">
        <v>14</v>
      </c>
      <c r="N24">
        <v>16</v>
      </c>
      <c r="O24" s="7">
        <f t="shared" si="3"/>
        <v>24</v>
      </c>
      <c r="P24">
        <f t="shared" si="4"/>
        <v>24</v>
      </c>
      <c r="Q24">
        <f t="shared" si="5"/>
        <v>288</v>
      </c>
      <c r="S24">
        <v>312</v>
      </c>
      <c r="T24">
        <v>303</v>
      </c>
      <c r="U24">
        <v>196</v>
      </c>
      <c r="V24">
        <v>315</v>
      </c>
      <c r="W24">
        <v>256</v>
      </c>
      <c r="X24">
        <v>305</v>
      </c>
      <c r="Y24">
        <v>313</v>
      </c>
      <c r="Z24">
        <v>239</v>
      </c>
      <c r="AA24">
        <v>306</v>
      </c>
      <c r="AB24">
        <v>328</v>
      </c>
      <c r="AC24">
        <v>335</v>
      </c>
      <c r="AD24">
        <v>308</v>
      </c>
      <c r="AE24">
        <f t="shared" si="6"/>
        <v>293</v>
      </c>
      <c r="AF24">
        <f t="shared" si="7"/>
        <v>293</v>
      </c>
      <c r="AH24">
        <v>22</v>
      </c>
    </row>
    <row r="25" spans="1:34" ht="30">
      <c r="A25" t="s">
        <v>32</v>
      </c>
      <c r="B25" s="3" t="s">
        <v>33</v>
      </c>
      <c r="C25">
        <v>52</v>
      </c>
      <c r="D25">
        <v>51</v>
      </c>
      <c r="E25">
        <v>73</v>
      </c>
      <c r="F25">
        <v>67</v>
      </c>
      <c r="G25">
        <v>78</v>
      </c>
      <c r="H25">
        <v>65</v>
      </c>
      <c r="I25">
        <v>74</v>
      </c>
      <c r="J25">
        <v>87</v>
      </c>
      <c r="K25">
        <v>58</v>
      </c>
      <c r="L25">
        <v>82</v>
      </c>
      <c r="M25">
        <v>65</v>
      </c>
      <c r="N25">
        <v>103</v>
      </c>
      <c r="O25" s="7">
        <f t="shared" si="3"/>
        <v>71</v>
      </c>
      <c r="P25">
        <f t="shared" si="4"/>
        <v>71</v>
      </c>
      <c r="Q25">
        <f t="shared" si="5"/>
        <v>855</v>
      </c>
      <c r="S25">
        <v>198</v>
      </c>
      <c r="T25">
        <v>176</v>
      </c>
      <c r="U25">
        <v>137</v>
      </c>
      <c r="V25">
        <v>130</v>
      </c>
      <c r="W25" s="5">
        <v>134</v>
      </c>
      <c r="X25" s="5">
        <v>126</v>
      </c>
      <c r="Y25" s="5">
        <v>130</v>
      </c>
      <c r="Z25" s="5">
        <v>111</v>
      </c>
      <c r="AA25" s="5">
        <v>142</v>
      </c>
      <c r="AB25" s="5">
        <v>102</v>
      </c>
      <c r="AC25" s="5">
        <v>125</v>
      </c>
      <c r="AD25" s="5">
        <v>78</v>
      </c>
      <c r="AE25">
        <f t="shared" si="6"/>
        <v>132</v>
      </c>
      <c r="AF25">
        <f t="shared" si="7"/>
        <v>132</v>
      </c>
      <c r="AH25">
        <v>23</v>
      </c>
    </row>
    <row r="26" spans="1:34" ht="60">
      <c r="A26" t="s">
        <v>137</v>
      </c>
      <c r="B26" s="3" t="s">
        <v>43</v>
      </c>
      <c r="C26" s="8">
        <v>18</v>
      </c>
      <c r="D26" s="8">
        <v>10</v>
      </c>
      <c r="E26" s="8">
        <v>11</v>
      </c>
      <c r="F26" s="8">
        <v>13</v>
      </c>
      <c r="G26" s="8">
        <v>15</v>
      </c>
      <c r="H26" s="8">
        <v>10</v>
      </c>
      <c r="I26" s="8">
        <v>26</v>
      </c>
      <c r="J26" s="8">
        <v>27</v>
      </c>
      <c r="K26" s="8">
        <v>17</v>
      </c>
      <c r="L26" s="8">
        <v>20</v>
      </c>
      <c r="M26" s="8">
        <v>39</v>
      </c>
      <c r="N26" s="8">
        <v>35</v>
      </c>
      <c r="O26" s="8">
        <f>ROUND(SUM(C26:N26)/12,0)</f>
        <v>20</v>
      </c>
      <c r="P26" s="8">
        <f>ROUND(SUM(C26:N26)/COUNT(C26:N26),0)</f>
        <v>20</v>
      </c>
      <c r="Q26" s="8">
        <f t="shared" si="5"/>
        <v>241</v>
      </c>
      <c r="S26" s="8">
        <v>319</v>
      </c>
      <c r="T26" s="8">
        <v>329</v>
      </c>
      <c r="U26" s="8">
        <v>327</v>
      </c>
      <c r="V26" s="8">
        <v>329</v>
      </c>
      <c r="W26" s="8">
        <v>322</v>
      </c>
      <c r="X26" s="8">
        <v>331</v>
      </c>
      <c r="Y26" s="8">
        <v>296</v>
      </c>
      <c r="Z26" s="8">
        <v>316</v>
      </c>
      <c r="AA26" s="8">
        <v>311</v>
      </c>
      <c r="AB26" s="8">
        <v>295</v>
      </c>
      <c r="AC26" s="8">
        <v>192</v>
      </c>
      <c r="AD26" s="8">
        <v>228</v>
      </c>
      <c r="AE26" s="8">
        <f>ROUND(SUM(S26:AD26)/12,0)</f>
        <v>300</v>
      </c>
      <c r="AF26" s="8">
        <f>ROUND(SUM(S26:AD26)/COUNT(S26:AD26),0)</f>
        <v>300</v>
      </c>
      <c r="AH26">
        <v>24</v>
      </c>
    </row>
    <row r="27" spans="1:34" ht="60">
      <c r="A27" t="s">
        <v>62</v>
      </c>
      <c r="B27" s="3" t="s">
        <v>43</v>
      </c>
      <c r="C27">
        <v>16</v>
      </c>
      <c r="D27">
        <v>15</v>
      </c>
      <c r="E27">
        <v>6</v>
      </c>
      <c r="F27">
        <v>10</v>
      </c>
      <c r="G27">
        <v>22</v>
      </c>
      <c r="H27">
        <v>5</v>
      </c>
      <c r="I27">
        <v>14</v>
      </c>
      <c r="J27">
        <v>20</v>
      </c>
      <c r="K27">
        <v>14</v>
      </c>
      <c r="L27">
        <v>25</v>
      </c>
      <c r="M27">
        <v>12</v>
      </c>
      <c r="N27">
        <v>8</v>
      </c>
      <c r="O27" s="7">
        <f t="shared" si="3"/>
        <v>14</v>
      </c>
      <c r="P27">
        <f t="shared" si="4"/>
        <v>14</v>
      </c>
      <c r="Q27">
        <f t="shared" si="5"/>
        <v>167</v>
      </c>
      <c r="S27">
        <v>321</v>
      </c>
      <c r="T27">
        <v>321</v>
      </c>
      <c r="U27">
        <v>329</v>
      </c>
      <c r="V27">
        <v>330</v>
      </c>
      <c r="W27" s="5">
        <v>315</v>
      </c>
      <c r="X27" s="5">
        <v>335</v>
      </c>
      <c r="Y27" s="5">
        <v>335</v>
      </c>
      <c r="Z27" s="5">
        <v>334</v>
      </c>
      <c r="AA27" s="5">
        <v>319</v>
      </c>
      <c r="AB27" s="5">
        <v>268</v>
      </c>
      <c r="AC27" s="5">
        <v>341</v>
      </c>
      <c r="AD27" s="5">
        <v>345</v>
      </c>
      <c r="AE27">
        <f t="shared" si="6"/>
        <v>324</v>
      </c>
      <c r="AF27">
        <f t="shared" si="7"/>
        <v>324</v>
      </c>
      <c r="AH27">
        <v>24.1</v>
      </c>
    </row>
    <row r="28" spans="1:34" ht="60">
      <c r="A28" t="s">
        <v>126</v>
      </c>
      <c r="B28" s="3" t="s">
        <v>43</v>
      </c>
      <c r="C28" s="8">
        <v>21</v>
      </c>
      <c r="D28" s="8">
        <v>15</v>
      </c>
      <c r="E28" s="8">
        <v>17</v>
      </c>
      <c r="F28" s="8">
        <v>18</v>
      </c>
      <c r="G28" s="8">
        <v>21</v>
      </c>
      <c r="H28" s="8">
        <v>14</v>
      </c>
      <c r="I28" s="8">
        <v>26</v>
      </c>
      <c r="J28" s="8">
        <v>19</v>
      </c>
      <c r="K28" s="8">
        <v>21</v>
      </c>
      <c r="L28" s="8">
        <v>20</v>
      </c>
      <c r="M28" s="8">
        <v>28</v>
      </c>
      <c r="N28" s="8">
        <v>19</v>
      </c>
      <c r="O28" s="8">
        <f t="shared" si="3"/>
        <v>20</v>
      </c>
      <c r="P28" s="8">
        <f t="shared" si="4"/>
        <v>20</v>
      </c>
      <c r="Q28" s="8">
        <f t="shared" si="5"/>
        <v>239</v>
      </c>
      <c r="S28" s="8">
        <v>308</v>
      </c>
      <c r="T28" s="8">
        <v>320</v>
      </c>
      <c r="U28" s="8">
        <v>310</v>
      </c>
      <c r="V28" s="8">
        <v>311</v>
      </c>
      <c r="W28" s="8">
        <v>322</v>
      </c>
      <c r="X28" s="8">
        <v>316</v>
      </c>
      <c r="Y28" s="8">
        <v>294</v>
      </c>
      <c r="Z28" s="8">
        <v>336</v>
      </c>
      <c r="AA28" s="8">
        <v>285</v>
      </c>
      <c r="AB28" s="8">
        <v>297</v>
      </c>
      <c r="AC28" s="8">
        <v>259</v>
      </c>
      <c r="AD28" s="8">
        <v>293</v>
      </c>
      <c r="AE28" s="8">
        <f>ROUND(SUM(S28:AD28)/12,0)</f>
        <v>304</v>
      </c>
      <c r="AF28" s="8">
        <f>ROUND(SUM(S28:AD28)/COUNT(S28:AD28),0)</f>
        <v>304</v>
      </c>
      <c r="AH28">
        <v>25</v>
      </c>
    </row>
    <row r="29" spans="1:34" ht="60">
      <c r="A29" t="s">
        <v>63</v>
      </c>
      <c r="B29" s="3" t="s">
        <v>43</v>
      </c>
      <c r="C29">
        <v>35</v>
      </c>
      <c r="D29">
        <v>25</v>
      </c>
      <c r="E29">
        <v>28</v>
      </c>
      <c r="F29">
        <v>42</v>
      </c>
      <c r="G29">
        <v>40</v>
      </c>
      <c r="H29">
        <v>17</v>
      </c>
      <c r="I29">
        <v>19</v>
      </c>
      <c r="J29">
        <v>36</v>
      </c>
      <c r="K29">
        <v>22</v>
      </c>
      <c r="L29">
        <v>28</v>
      </c>
      <c r="M29">
        <v>13</v>
      </c>
      <c r="N29">
        <v>12</v>
      </c>
      <c r="O29" s="7">
        <f t="shared" si="3"/>
        <v>26</v>
      </c>
      <c r="P29">
        <f t="shared" si="4"/>
        <v>26</v>
      </c>
      <c r="Q29">
        <f t="shared" si="5"/>
        <v>317</v>
      </c>
      <c r="S29">
        <v>260</v>
      </c>
      <c r="T29">
        <v>279</v>
      </c>
      <c r="U29">
        <v>265</v>
      </c>
      <c r="V29">
        <v>204</v>
      </c>
      <c r="W29" s="5">
        <v>244</v>
      </c>
      <c r="X29" s="5">
        <v>295</v>
      </c>
      <c r="Y29" s="5">
        <v>328</v>
      </c>
      <c r="Z29" s="5">
        <v>276</v>
      </c>
      <c r="AA29" s="5">
        <v>281</v>
      </c>
      <c r="AB29" s="5">
        <v>256</v>
      </c>
      <c r="AC29" s="5">
        <v>338</v>
      </c>
      <c r="AD29" s="5">
        <v>332</v>
      </c>
      <c r="AE29">
        <f t="shared" si="6"/>
        <v>280</v>
      </c>
      <c r="AF29">
        <f t="shared" si="7"/>
        <v>280</v>
      </c>
      <c r="AH29">
        <v>25.5</v>
      </c>
    </row>
    <row r="30" spans="1:34" ht="60">
      <c r="A30" t="s">
        <v>42</v>
      </c>
      <c r="B30" s="3" t="s">
        <v>43</v>
      </c>
      <c r="C30">
        <v>53</v>
      </c>
      <c r="D30">
        <v>41</v>
      </c>
      <c r="E30">
        <v>52</v>
      </c>
      <c r="F30">
        <v>43</v>
      </c>
      <c r="G30">
        <v>60</v>
      </c>
      <c r="H30">
        <v>41</v>
      </c>
      <c r="I30">
        <v>49</v>
      </c>
      <c r="J30">
        <v>61</v>
      </c>
      <c r="K30">
        <v>57</v>
      </c>
      <c r="L30">
        <v>78</v>
      </c>
      <c r="M30">
        <v>56</v>
      </c>
      <c r="N30">
        <v>65</v>
      </c>
      <c r="O30" s="7">
        <f t="shared" si="3"/>
        <v>55</v>
      </c>
      <c r="P30">
        <f t="shared" si="4"/>
        <v>55</v>
      </c>
      <c r="Q30">
        <f t="shared" si="5"/>
        <v>656</v>
      </c>
      <c r="S30">
        <v>191</v>
      </c>
      <c r="T30">
        <v>208</v>
      </c>
      <c r="U30">
        <v>183</v>
      </c>
      <c r="V30">
        <v>200</v>
      </c>
      <c r="W30" s="5">
        <v>172</v>
      </c>
      <c r="X30" s="5">
        <v>179</v>
      </c>
      <c r="Y30" s="5">
        <v>184</v>
      </c>
      <c r="Z30" s="5">
        <v>186</v>
      </c>
      <c r="AA30" s="5">
        <v>145</v>
      </c>
      <c r="AB30" s="5">
        <v>110</v>
      </c>
      <c r="AC30" s="5">
        <v>145</v>
      </c>
      <c r="AD30" s="5">
        <v>148</v>
      </c>
      <c r="AE30">
        <f t="shared" si="6"/>
        <v>171</v>
      </c>
      <c r="AF30">
        <f t="shared" si="7"/>
        <v>171</v>
      </c>
      <c r="AH30">
        <v>26</v>
      </c>
    </row>
    <row r="31" spans="1:34" ht="45">
      <c r="A31" t="s">
        <v>44</v>
      </c>
      <c r="B31" s="3" t="s">
        <v>45</v>
      </c>
      <c r="C31">
        <v>65</v>
      </c>
      <c r="D31">
        <v>47</v>
      </c>
      <c r="E31">
        <v>50</v>
      </c>
      <c r="F31">
        <v>39</v>
      </c>
      <c r="G31">
        <v>77</v>
      </c>
      <c r="H31">
        <v>75</v>
      </c>
      <c r="I31">
        <v>67</v>
      </c>
      <c r="J31">
        <v>72</v>
      </c>
      <c r="K31">
        <v>54</v>
      </c>
      <c r="L31">
        <v>36</v>
      </c>
      <c r="M31">
        <v>37</v>
      </c>
      <c r="N31">
        <v>48</v>
      </c>
      <c r="O31" s="7">
        <f t="shared" si="3"/>
        <v>56</v>
      </c>
      <c r="P31">
        <f t="shared" si="4"/>
        <v>56</v>
      </c>
      <c r="Q31">
        <f t="shared" si="5"/>
        <v>667</v>
      </c>
      <c r="S31">
        <v>153</v>
      </c>
      <c r="T31">
        <v>182</v>
      </c>
      <c r="U31">
        <v>190</v>
      </c>
      <c r="V31">
        <v>223</v>
      </c>
      <c r="W31">
        <v>138</v>
      </c>
      <c r="X31">
        <v>107</v>
      </c>
      <c r="Y31">
        <v>143</v>
      </c>
      <c r="Z31" s="5">
        <v>148</v>
      </c>
      <c r="AA31" s="5">
        <v>154</v>
      </c>
      <c r="AB31" s="5">
        <v>219</v>
      </c>
      <c r="AC31" s="5">
        <v>201</v>
      </c>
      <c r="AD31" s="5">
        <v>186</v>
      </c>
      <c r="AE31">
        <f t="shared" si="6"/>
        <v>170</v>
      </c>
      <c r="AF31">
        <f t="shared" si="7"/>
        <v>170</v>
      </c>
      <c r="AH31">
        <v>27</v>
      </c>
    </row>
    <row r="32" spans="1:34" ht="45">
      <c r="A32" t="s">
        <v>50</v>
      </c>
      <c r="B32" s="3" t="s">
        <v>51</v>
      </c>
      <c r="C32">
        <v>40</v>
      </c>
      <c r="D32">
        <v>53</v>
      </c>
      <c r="E32">
        <v>60</v>
      </c>
      <c r="F32">
        <v>46</v>
      </c>
      <c r="G32">
        <v>63</v>
      </c>
      <c r="H32">
        <v>32</v>
      </c>
      <c r="I32">
        <v>64</v>
      </c>
      <c r="J32">
        <v>68</v>
      </c>
      <c r="K32">
        <v>47</v>
      </c>
      <c r="L32">
        <v>36</v>
      </c>
      <c r="M32">
        <v>41</v>
      </c>
      <c r="N32">
        <v>60</v>
      </c>
      <c r="O32" s="7">
        <f t="shared" si="3"/>
        <v>51</v>
      </c>
      <c r="P32">
        <f t="shared" si="4"/>
        <v>51</v>
      </c>
      <c r="Q32">
        <f t="shared" si="5"/>
        <v>610</v>
      </c>
      <c r="S32">
        <v>233</v>
      </c>
      <c r="T32">
        <v>167</v>
      </c>
      <c r="U32">
        <v>162</v>
      </c>
      <c r="V32">
        <v>180</v>
      </c>
      <c r="W32">
        <v>161</v>
      </c>
      <c r="X32">
        <v>223</v>
      </c>
      <c r="Y32">
        <v>151</v>
      </c>
      <c r="Z32">
        <v>160</v>
      </c>
      <c r="AA32" s="5">
        <v>172</v>
      </c>
      <c r="AB32" s="5">
        <v>220</v>
      </c>
      <c r="AC32" s="5">
        <v>182</v>
      </c>
      <c r="AD32" s="5">
        <v>153</v>
      </c>
      <c r="AE32">
        <f t="shared" si="6"/>
        <v>180</v>
      </c>
      <c r="AF32">
        <f t="shared" si="7"/>
        <v>180</v>
      </c>
      <c r="AH32">
        <v>28</v>
      </c>
    </row>
    <row r="33" spans="1:34" ht="60">
      <c r="A33" t="s">
        <v>40</v>
      </c>
      <c r="B33" s="3" t="s">
        <v>41</v>
      </c>
      <c r="C33">
        <v>52</v>
      </c>
      <c r="D33">
        <v>48</v>
      </c>
      <c r="E33">
        <v>61</v>
      </c>
      <c r="F33">
        <v>39</v>
      </c>
      <c r="G33">
        <v>52</v>
      </c>
      <c r="H33">
        <v>31</v>
      </c>
      <c r="I33">
        <v>57</v>
      </c>
      <c r="J33">
        <v>75</v>
      </c>
      <c r="K33">
        <v>55</v>
      </c>
      <c r="L33">
        <v>39</v>
      </c>
      <c r="M33">
        <v>38</v>
      </c>
      <c r="N33">
        <v>55</v>
      </c>
      <c r="O33" s="7">
        <f t="shared" si="3"/>
        <v>50</v>
      </c>
      <c r="P33">
        <f t="shared" si="4"/>
        <v>50</v>
      </c>
      <c r="Q33">
        <f t="shared" si="5"/>
        <v>602</v>
      </c>
      <c r="S33">
        <v>199</v>
      </c>
      <c r="T33">
        <v>181</v>
      </c>
      <c r="U33">
        <v>160</v>
      </c>
      <c r="V33">
        <v>225</v>
      </c>
      <c r="W33">
        <v>203</v>
      </c>
      <c r="X33">
        <v>225</v>
      </c>
      <c r="Y33">
        <v>171</v>
      </c>
      <c r="Z33">
        <v>139</v>
      </c>
      <c r="AA33" s="5">
        <v>149</v>
      </c>
      <c r="AB33" s="5">
        <v>195</v>
      </c>
      <c r="AC33" s="5">
        <v>196</v>
      </c>
      <c r="AD33" s="5">
        <v>167</v>
      </c>
      <c r="AE33">
        <f t="shared" si="6"/>
        <v>184</v>
      </c>
      <c r="AF33">
        <f t="shared" si="7"/>
        <v>184</v>
      </c>
      <c r="AH33">
        <v>29</v>
      </c>
    </row>
    <row r="34" spans="1:34" ht="60">
      <c r="A34" t="s">
        <v>46</v>
      </c>
      <c r="B34" s="3" t="s">
        <v>47</v>
      </c>
      <c r="C34">
        <v>58</v>
      </c>
      <c r="D34">
        <v>40</v>
      </c>
      <c r="E34">
        <v>47</v>
      </c>
      <c r="F34">
        <v>29</v>
      </c>
      <c r="G34">
        <v>55</v>
      </c>
      <c r="H34">
        <v>30</v>
      </c>
      <c r="I34">
        <v>55</v>
      </c>
      <c r="J34">
        <v>65</v>
      </c>
      <c r="K34">
        <v>47</v>
      </c>
      <c r="L34">
        <v>30</v>
      </c>
      <c r="M34">
        <v>31</v>
      </c>
      <c r="N34">
        <v>41</v>
      </c>
      <c r="O34" s="7">
        <f t="shared" si="3"/>
        <v>44</v>
      </c>
      <c r="P34">
        <f t="shared" si="4"/>
        <v>44</v>
      </c>
      <c r="Q34">
        <f t="shared" si="5"/>
        <v>528</v>
      </c>
      <c r="S34">
        <v>179</v>
      </c>
      <c r="T34">
        <v>212</v>
      </c>
      <c r="U34">
        <v>199</v>
      </c>
      <c r="V34">
        <v>269</v>
      </c>
      <c r="W34">
        <v>189</v>
      </c>
      <c r="X34">
        <v>230</v>
      </c>
      <c r="Y34">
        <v>172</v>
      </c>
      <c r="Z34">
        <v>170</v>
      </c>
      <c r="AA34">
        <v>171</v>
      </c>
      <c r="AB34" s="5">
        <v>244</v>
      </c>
      <c r="AC34" s="5">
        <v>238</v>
      </c>
      <c r="AD34" s="5">
        <v>208</v>
      </c>
      <c r="AE34">
        <f t="shared" si="6"/>
        <v>207</v>
      </c>
      <c r="AF34">
        <f t="shared" si="7"/>
        <v>207</v>
      </c>
      <c r="AH34">
        <v>30</v>
      </c>
    </row>
    <row r="35" spans="1:34" ht="60">
      <c r="A35" t="s">
        <v>24</v>
      </c>
      <c r="B35" s="3" t="s">
        <v>25</v>
      </c>
      <c r="C35">
        <v>170</v>
      </c>
      <c r="D35">
        <v>160</v>
      </c>
      <c r="E35">
        <v>149</v>
      </c>
      <c r="F35">
        <v>133</v>
      </c>
      <c r="G35">
        <v>141</v>
      </c>
      <c r="H35">
        <v>127</v>
      </c>
      <c r="I35">
        <v>103</v>
      </c>
      <c r="J35">
        <v>109</v>
      </c>
      <c r="K35">
        <v>105</v>
      </c>
      <c r="L35">
        <v>121</v>
      </c>
      <c r="M35">
        <v>101</v>
      </c>
      <c r="N35">
        <v>109</v>
      </c>
      <c r="O35" s="7">
        <f t="shared" si="3"/>
        <v>127</v>
      </c>
      <c r="P35">
        <f t="shared" si="4"/>
        <v>127</v>
      </c>
      <c r="Q35">
        <f t="shared" si="5"/>
        <v>1528</v>
      </c>
      <c r="S35">
        <v>30</v>
      </c>
      <c r="T35">
        <v>38</v>
      </c>
      <c r="U35">
        <v>46</v>
      </c>
      <c r="V35">
        <v>45</v>
      </c>
      <c r="W35">
        <v>52</v>
      </c>
      <c r="X35">
        <v>52</v>
      </c>
      <c r="Y35">
        <v>73</v>
      </c>
      <c r="Z35">
        <v>80</v>
      </c>
      <c r="AA35">
        <v>65</v>
      </c>
      <c r="AB35">
        <v>55</v>
      </c>
      <c r="AC35">
        <v>66</v>
      </c>
      <c r="AD35">
        <v>69</v>
      </c>
      <c r="AE35">
        <f t="shared" si="6"/>
        <v>56</v>
      </c>
      <c r="AF35">
        <f t="shared" si="7"/>
        <v>56</v>
      </c>
      <c r="AH35">
        <v>31</v>
      </c>
    </row>
    <row r="36" spans="1:34" ht="45">
      <c r="A36" t="s">
        <v>22</v>
      </c>
      <c r="B36" s="3" t="s">
        <v>23</v>
      </c>
      <c r="C36">
        <v>276</v>
      </c>
      <c r="D36">
        <v>258</v>
      </c>
      <c r="E36">
        <v>318</v>
      </c>
      <c r="F36">
        <v>228</v>
      </c>
      <c r="G36">
        <v>239</v>
      </c>
      <c r="H36">
        <v>212</v>
      </c>
      <c r="I36">
        <v>140</v>
      </c>
      <c r="J36">
        <v>174</v>
      </c>
      <c r="K36">
        <v>228</v>
      </c>
      <c r="L36">
        <v>319</v>
      </c>
      <c r="M36">
        <v>221</v>
      </c>
      <c r="N36">
        <v>231</v>
      </c>
      <c r="O36" s="7">
        <f t="shared" si="3"/>
        <v>237</v>
      </c>
      <c r="P36">
        <f t="shared" si="4"/>
        <v>237</v>
      </c>
      <c r="Q36">
        <f t="shared" si="5"/>
        <v>2844</v>
      </c>
      <c r="S36">
        <v>13</v>
      </c>
      <c r="T36">
        <v>16</v>
      </c>
      <c r="U36">
        <v>12</v>
      </c>
      <c r="V36">
        <v>18</v>
      </c>
      <c r="W36">
        <v>20</v>
      </c>
      <c r="X36">
        <v>22</v>
      </c>
      <c r="Y36">
        <v>42</v>
      </c>
      <c r="Z36">
        <v>29</v>
      </c>
      <c r="AA36">
        <v>19</v>
      </c>
      <c r="AB36">
        <v>12</v>
      </c>
      <c r="AC36">
        <v>20</v>
      </c>
      <c r="AD36">
        <v>13</v>
      </c>
      <c r="AE36">
        <f t="shared" si="6"/>
        <v>20</v>
      </c>
      <c r="AF36">
        <f t="shared" si="7"/>
        <v>20</v>
      </c>
      <c r="AH36">
        <v>40</v>
      </c>
    </row>
    <row r="37" spans="1:34" ht="30">
      <c r="A37" t="s">
        <v>117</v>
      </c>
      <c r="B37" s="3" t="s">
        <v>120</v>
      </c>
      <c r="C37">
        <v>91</v>
      </c>
      <c r="D37">
        <v>72</v>
      </c>
      <c r="E37">
        <v>86</v>
      </c>
      <c r="F37">
        <v>71</v>
      </c>
      <c r="G37">
        <v>92</v>
      </c>
      <c r="H37">
        <v>67</v>
      </c>
      <c r="I37">
        <v>86</v>
      </c>
      <c r="J37">
        <v>96</v>
      </c>
      <c r="K37">
        <v>91</v>
      </c>
      <c r="L37">
        <v>118</v>
      </c>
      <c r="M37">
        <v>106</v>
      </c>
      <c r="N37">
        <v>78</v>
      </c>
      <c r="O37" s="7">
        <f>ROUND(SUM(C37:N37)/12,0)</f>
        <v>88</v>
      </c>
      <c r="P37">
        <f>ROUND(SUM(C37:N37)/COUNT(C37:N37),0)</f>
        <v>88</v>
      </c>
      <c r="Q37">
        <f t="shared" si="5"/>
        <v>1054</v>
      </c>
      <c r="S37">
        <v>105</v>
      </c>
      <c r="T37">
        <v>126</v>
      </c>
      <c r="U37">
        <v>114</v>
      </c>
      <c r="V37">
        <v>122</v>
      </c>
      <c r="W37">
        <v>106</v>
      </c>
      <c r="X37">
        <v>117</v>
      </c>
      <c r="Y37">
        <v>104</v>
      </c>
      <c r="Z37">
        <v>101</v>
      </c>
      <c r="AA37">
        <v>83</v>
      </c>
      <c r="AB37">
        <v>57</v>
      </c>
      <c r="AC37">
        <v>60</v>
      </c>
      <c r="AD37">
        <v>126</v>
      </c>
      <c r="AE37">
        <f t="shared" si="6"/>
        <v>102</v>
      </c>
      <c r="AF37">
        <f>ROUND(SUM(S37:AD37)/COUNT(S37:AD37),0)</f>
        <v>102</v>
      </c>
      <c r="AH37">
        <v>40.9</v>
      </c>
    </row>
    <row r="38" spans="1:34" ht="45">
      <c r="A38" t="s">
        <v>64</v>
      </c>
      <c r="B38" s="3" t="s">
        <v>65</v>
      </c>
      <c r="C38">
        <v>649</v>
      </c>
      <c r="D38">
        <v>612</v>
      </c>
      <c r="E38">
        <v>648</v>
      </c>
      <c r="F38">
        <v>675</v>
      </c>
      <c r="G38">
        <v>696</v>
      </c>
      <c r="H38">
        <v>637</v>
      </c>
      <c r="I38">
        <v>572</v>
      </c>
      <c r="J38">
        <v>565</v>
      </c>
      <c r="K38">
        <v>683</v>
      </c>
      <c r="L38">
        <v>725</v>
      </c>
      <c r="M38">
        <v>761</v>
      </c>
      <c r="N38">
        <v>470</v>
      </c>
      <c r="O38" s="7">
        <f t="shared" si="3"/>
        <v>641</v>
      </c>
      <c r="P38">
        <f t="shared" si="4"/>
        <v>641</v>
      </c>
      <c r="Q38">
        <f t="shared" si="5"/>
        <v>7693</v>
      </c>
      <c r="S38">
        <v>5</v>
      </c>
      <c r="T38" s="9">
        <v>4</v>
      </c>
      <c r="U38">
        <v>3</v>
      </c>
      <c r="V38">
        <v>3</v>
      </c>
      <c r="W38">
        <v>4</v>
      </c>
      <c r="X38">
        <v>3</v>
      </c>
      <c r="Y38">
        <v>3</v>
      </c>
      <c r="Z38">
        <v>3</v>
      </c>
      <c r="AA38">
        <v>3</v>
      </c>
      <c r="AB38">
        <v>3</v>
      </c>
      <c r="AC38">
        <v>2</v>
      </c>
      <c r="AD38">
        <v>5</v>
      </c>
      <c r="AE38">
        <f t="shared" si="6"/>
        <v>3</v>
      </c>
      <c r="AF38">
        <f t="shared" si="7"/>
        <v>3</v>
      </c>
      <c r="AH38">
        <v>41</v>
      </c>
    </row>
    <row r="39" spans="1:34" ht="75">
      <c r="A39" t="s">
        <v>86</v>
      </c>
      <c r="B39" s="3" t="s">
        <v>80</v>
      </c>
      <c r="C39" s="8">
        <v>62</v>
      </c>
      <c r="D39" s="8">
        <v>72</v>
      </c>
      <c r="E39" s="8">
        <v>59</v>
      </c>
      <c r="F39" s="8">
        <v>80</v>
      </c>
      <c r="G39" s="8">
        <v>105</v>
      </c>
      <c r="H39" s="8">
        <v>109</v>
      </c>
      <c r="I39" s="8">
        <v>104</v>
      </c>
      <c r="J39" s="8">
        <v>106</v>
      </c>
      <c r="K39" s="8">
        <v>124</v>
      </c>
      <c r="L39" s="8">
        <v>116</v>
      </c>
      <c r="M39" s="8">
        <v>115</v>
      </c>
      <c r="N39" s="8">
        <v>68</v>
      </c>
      <c r="O39" s="8">
        <f t="shared" si="3"/>
        <v>93</v>
      </c>
      <c r="P39" s="8">
        <f t="shared" si="4"/>
        <v>93</v>
      </c>
      <c r="Q39" s="8">
        <f t="shared" si="5"/>
        <v>1120</v>
      </c>
      <c r="S39" s="8">
        <v>167</v>
      </c>
      <c r="T39" s="8">
        <v>129</v>
      </c>
      <c r="U39" s="8">
        <v>165</v>
      </c>
      <c r="V39" s="8">
        <v>107</v>
      </c>
      <c r="W39" s="8">
        <v>85</v>
      </c>
      <c r="X39" s="8">
        <v>71</v>
      </c>
      <c r="Y39" s="8">
        <v>72</v>
      </c>
      <c r="Z39" s="8">
        <v>84</v>
      </c>
      <c r="AA39" s="8">
        <v>46</v>
      </c>
      <c r="AB39" s="8">
        <v>58</v>
      </c>
      <c r="AC39" s="8">
        <v>56</v>
      </c>
      <c r="AD39" s="8">
        <v>143</v>
      </c>
      <c r="AE39" s="8">
        <f t="shared" si="6"/>
        <v>99</v>
      </c>
      <c r="AF39" s="8">
        <f t="shared" si="7"/>
        <v>99</v>
      </c>
      <c r="AH39">
        <v>42</v>
      </c>
    </row>
    <row r="40" spans="1:34" ht="72">
      <c r="A40" t="s">
        <v>118</v>
      </c>
      <c r="B40" s="3" t="s">
        <v>80</v>
      </c>
      <c r="C40">
        <v>35</v>
      </c>
      <c r="D40">
        <v>22</v>
      </c>
      <c r="E40">
        <v>20</v>
      </c>
      <c r="F40">
        <v>34</v>
      </c>
      <c r="G40">
        <v>33</v>
      </c>
      <c r="H40">
        <v>26</v>
      </c>
      <c r="I40">
        <v>21</v>
      </c>
      <c r="J40">
        <v>31</v>
      </c>
      <c r="K40">
        <v>20</v>
      </c>
      <c r="L40">
        <v>21</v>
      </c>
      <c r="M40">
        <v>23</v>
      </c>
      <c r="N40">
        <v>15</v>
      </c>
      <c r="O40" s="7">
        <f>ROUND(SUM(C40:N40)/12,0)</f>
        <v>25</v>
      </c>
      <c r="P40">
        <f>ROUND(SUM(C40:N40)/COUNT(C40:N40),0)</f>
        <v>25</v>
      </c>
      <c r="Q40">
        <f t="shared" si="5"/>
        <v>301</v>
      </c>
      <c r="S40">
        <v>264</v>
      </c>
      <c r="T40">
        <v>298</v>
      </c>
      <c r="U40">
        <v>295</v>
      </c>
      <c r="V40">
        <v>248</v>
      </c>
      <c r="W40">
        <v>282</v>
      </c>
      <c r="X40">
        <v>247</v>
      </c>
      <c r="Y40">
        <v>325</v>
      </c>
      <c r="Z40">
        <v>303</v>
      </c>
      <c r="AA40">
        <v>290</v>
      </c>
      <c r="AB40">
        <v>289</v>
      </c>
      <c r="AC40">
        <v>287</v>
      </c>
      <c r="AD40">
        <v>315</v>
      </c>
      <c r="AE40">
        <f t="shared" si="6"/>
        <v>287</v>
      </c>
      <c r="AF40">
        <f>ROUND(SUM(S40:AD40)/COUNT(S40:AD40),0)</f>
        <v>287</v>
      </c>
      <c r="AH40">
        <v>43</v>
      </c>
    </row>
    <row r="41" spans="1:34" ht="72">
      <c r="A41" t="s">
        <v>119</v>
      </c>
      <c r="B41" s="3" t="s">
        <v>80</v>
      </c>
      <c r="C41">
        <v>134</v>
      </c>
      <c r="D41">
        <v>133</v>
      </c>
      <c r="E41">
        <v>137</v>
      </c>
      <c r="F41">
        <v>161</v>
      </c>
      <c r="G41">
        <v>174</v>
      </c>
      <c r="H41">
        <v>115</v>
      </c>
      <c r="I41">
        <v>149</v>
      </c>
      <c r="J41">
        <v>126</v>
      </c>
      <c r="K41">
        <v>143</v>
      </c>
      <c r="L41">
        <v>166</v>
      </c>
      <c r="M41">
        <v>260</v>
      </c>
      <c r="N41">
        <v>129</v>
      </c>
      <c r="O41" s="7">
        <f>ROUND(SUM(C41:N41)/12,0)</f>
        <v>152</v>
      </c>
      <c r="P41">
        <f>ROUND(SUM(C41:N41)/COUNT(C41:N41),0)</f>
        <v>152</v>
      </c>
      <c r="Q41">
        <f t="shared" si="5"/>
        <v>1827</v>
      </c>
      <c r="S41">
        <v>51</v>
      </c>
      <c r="T41">
        <v>50</v>
      </c>
      <c r="U41">
        <v>54</v>
      </c>
      <c r="V41">
        <v>36</v>
      </c>
      <c r="W41">
        <v>32</v>
      </c>
      <c r="X41">
        <v>62</v>
      </c>
      <c r="Y41">
        <v>37</v>
      </c>
      <c r="Z41">
        <v>58</v>
      </c>
      <c r="AA41">
        <v>39</v>
      </c>
      <c r="AB41">
        <v>41</v>
      </c>
      <c r="AC41">
        <v>14</v>
      </c>
      <c r="AD41">
        <v>50</v>
      </c>
      <c r="AE41">
        <f t="shared" si="6"/>
        <v>44</v>
      </c>
      <c r="AF41">
        <f>ROUND(SUM(S41:AD41)/COUNT(S41:AD41),0)</f>
        <v>44</v>
      </c>
      <c r="AH41">
        <v>44</v>
      </c>
    </row>
    <row r="42" spans="1:34" ht="42.75">
      <c r="A42" t="s">
        <v>21</v>
      </c>
      <c r="B42" s="3" t="s">
        <v>20</v>
      </c>
      <c r="C42">
        <v>137</v>
      </c>
      <c r="D42">
        <v>137</v>
      </c>
      <c r="E42">
        <v>156</v>
      </c>
      <c r="F42">
        <v>105</v>
      </c>
      <c r="G42">
        <v>141</v>
      </c>
      <c r="H42">
        <v>157</v>
      </c>
      <c r="I42">
        <v>170</v>
      </c>
      <c r="J42">
        <v>118</v>
      </c>
      <c r="K42">
        <v>162</v>
      </c>
      <c r="L42">
        <v>179</v>
      </c>
      <c r="M42">
        <v>146</v>
      </c>
      <c r="N42">
        <v>148</v>
      </c>
      <c r="O42" s="7">
        <f t="shared" si="3"/>
        <v>146</v>
      </c>
      <c r="P42">
        <f t="shared" si="4"/>
        <v>146</v>
      </c>
      <c r="Q42">
        <f t="shared" si="5"/>
        <v>1756</v>
      </c>
      <c r="S42">
        <v>45</v>
      </c>
      <c r="T42">
        <v>47</v>
      </c>
      <c r="U42">
        <v>41</v>
      </c>
      <c r="V42">
        <v>69</v>
      </c>
      <c r="W42">
        <v>51</v>
      </c>
      <c r="X42">
        <v>37</v>
      </c>
      <c r="Y42">
        <v>31</v>
      </c>
      <c r="Z42">
        <v>68</v>
      </c>
      <c r="AA42">
        <v>32</v>
      </c>
      <c r="AB42">
        <v>37</v>
      </c>
      <c r="AC42">
        <v>41</v>
      </c>
      <c r="AD42">
        <v>40</v>
      </c>
      <c r="AE42">
        <f t="shared" si="6"/>
        <v>45</v>
      </c>
      <c r="AF42">
        <f t="shared" si="7"/>
        <v>45</v>
      </c>
      <c r="AH42">
        <v>45</v>
      </c>
    </row>
    <row r="43" spans="3:34" ht="14.25">
      <c r="C43">
        <f aca="true" t="shared" si="8" ref="C43:M43">SUM(C6:C42)</f>
        <v>6417</v>
      </c>
      <c r="D43">
        <f t="shared" si="8"/>
        <v>6030</v>
      </c>
      <c r="E43">
        <f t="shared" si="8"/>
        <v>6654</v>
      </c>
      <c r="F43">
        <f t="shared" si="8"/>
        <v>5792</v>
      </c>
      <c r="G43">
        <f t="shared" si="8"/>
        <v>6085</v>
      </c>
      <c r="H43">
        <f t="shared" si="8"/>
        <v>5233</v>
      </c>
      <c r="I43">
        <f t="shared" si="8"/>
        <v>5050</v>
      </c>
      <c r="J43">
        <f t="shared" si="8"/>
        <v>5327</v>
      </c>
      <c r="K43">
        <f t="shared" si="8"/>
        <v>5702</v>
      </c>
      <c r="L43">
        <f t="shared" si="8"/>
        <v>6140</v>
      </c>
      <c r="M43">
        <f t="shared" si="8"/>
        <v>5840</v>
      </c>
      <c r="N43">
        <f>SUM(N6:N42)</f>
        <v>4928</v>
      </c>
      <c r="O43" s="7">
        <f>SUM(O6:O42)</f>
        <v>5765.5</v>
      </c>
      <c r="P43">
        <f>SUM(P6:P42)</f>
        <v>5766</v>
      </c>
      <c r="Q43">
        <f>SUM(Q6:Q42)</f>
        <v>69198</v>
      </c>
      <c r="S43">
        <f>MAX(S6:S42)</f>
        <v>321</v>
      </c>
      <c r="T43">
        <f aca="true" t="shared" si="9" ref="T43:AF43">MAX(T6:T42)</f>
        <v>329</v>
      </c>
      <c r="U43">
        <f t="shared" si="9"/>
        <v>329</v>
      </c>
      <c r="V43">
        <f t="shared" si="9"/>
        <v>330</v>
      </c>
      <c r="W43">
        <f t="shared" si="9"/>
        <v>322</v>
      </c>
      <c r="X43">
        <f t="shared" si="9"/>
        <v>335</v>
      </c>
      <c r="Y43">
        <f t="shared" si="9"/>
        <v>335</v>
      </c>
      <c r="Z43">
        <f t="shared" si="9"/>
        <v>336</v>
      </c>
      <c r="AA43">
        <f t="shared" si="9"/>
        <v>319</v>
      </c>
      <c r="AB43">
        <f t="shared" si="9"/>
        <v>348</v>
      </c>
      <c r="AC43">
        <f t="shared" si="9"/>
        <v>348</v>
      </c>
      <c r="AD43">
        <f t="shared" si="9"/>
        <v>356</v>
      </c>
      <c r="AE43">
        <f t="shared" si="9"/>
        <v>324</v>
      </c>
      <c r="AF43">
        <f t="shared" si="9"/>
        <v>356</v>
      </c>
      <c r="AH43">
        <v>50</v>
      </c>
    </row>
    <row r="44" spans="17:34" ht="14.25">
      <c r="Q44">
        <f>SUM(C43:N43)</f>
        <v>69198</v>
      </c>
      <c r="AH44">
        <v>51</v>
      </c>
    </row>
    <row r="45" spans="1:34" ht="14.25">
      <c r="A45" t="s">
        <v>72</v>
      </c>
      <c r="C45" s="7">
        <f aca="true" t="shared" si="10" ref="C45:N45">C$2/S$2</f>
        <v>97.78787878787878</v>
      </c>
      <c r="D45" s="7">
        <f t="shared" si="10"/>
        <v>90.07575757575758</v>
      </c>
      <c r="E45" s="7">
        <f t="shared" si="10"/>
        <v>96.29518072289157</v>
      </c>
      <c r="F45" s="7">
        <f t="shared" si="10"/>
        <v>90.93373493975903</v>
      </c>
      <c r="G45" s="7">
        <f t="shared" si="10"/>
        <v>97.39583333333333</v>
      </c>
      <c r="H45" s="7">
        <f t="shared" si="10"/>
        <v>81.98219584569733</v>
      </c>
      <c r="I45" s="7">
        <f t="shared" si="10"/>
        <v>86.93786982248521</v>
      </c>
      <c r="J45" s="7">
        <f t="shared" si="10"/>
        <v>91.79941002949853</v>
      </c>
      <c r="K45" s="7">
        <f t="shared" si="10"/>
        <v>78.20454545454545</v>
      </c>
      <c r="L45" s="7">
        <f t="shared" si="10"/>
        <v>84.5028409090909</v>
      </c>
      <c r="M45" s="7">
        <f t="shared" si="10"/>
        <v>79.13636363636364</v>
      </c>
      <c r="N45" s="7">
        <f t="shared" si="10"/>
        <v>78.66478873239437</v>
      </c>
      <c r="O45" s="7">
        <f>O$2/AD$2</f>
        <v>84.05352112676056</v>
      </c>
      <c r="P45" s="7">
        <f>P$2/AF$2</f>
        <v>87.76176470588236</v>
      </c>
      <c r="Q45" s="7">
        <f>Q$2/AD$2</f>
        <v>1008.6422535211268</v>
      </c>
      <c r="AH45">
        <v>52</v>
      </c>
    </row>
    <row r="46" spans="3:34" ht="14.25">
      <c r="C46" s="7"/>
      <c r="E46" s="7"/>
      <c r="F46" s="7"/>
      <c r="G46" s="7"/>
      <c r="H46" s="7"/>
      <c r="I46" s="7"/>
      <c r="J46" s="7"/>
      <c r="K46" s="7"/>
      <c r="L46" s="7"/>
      <c r="M46" s="7"/>
      <c r="N46" s="7"/>
      <c r="O46" s="7"/>
      <c r="P46" s="7"/>
      <c r="Q46" s="7"/>
      <c r="V46" s="1" t="s">
        <v>101</v>
      </c>
      <c r="AH46">
        <v>60</v>
      </c>
    </row>
    <row r="47" spans="19:34" ht="14.25">
      <c r="S47" s="1" t="s">
        <v>100</v>
      </c>
      <c r="T47" s="1" t="s">
        <v>105</v>
      </c>
      <c r="U47" s="1"/>
      <c r="V47" s="1" t="s">
        <v>110</v>
      </c>
      <c r="W47" s="1" t="s">
        <v>111</v>
      </c>
      <c r="X47" s="1" t="s">
        <v>105</v>
      </c>
      <c r="AH47">
        <v>61</v>
      </c>
    </row>
    <row r="48" spans="1:34" ht="14.25">
      <c r="A48" t="s">
        <v>93</v>
      </c>
      <c r="B48" s="3">
        <v>2</v>
      </c>
      <c r="C48" s="7">
        <f>C6+C8</f>
        <v>2897</v>
      </c>
      <c r="D48" s="7">
        <f aca="true" t="shared" si="11" ref="D48:N48">D6+D8</f>
        <v>2686</v>
      </c>
      <c r="E48" s="7">
        <f t="shared" si="11"/>
        <v>3038</v>
      </c>
      <c r="F48" s="7">
        <f t="shared" si="11"/>
        <v>2562</v>
      </c>
      <c r="G48" s="7">
        <f t="shared" si="11"/>
        <v>2337</v>
      </c>
      <c r="H48" s="7">
        <f t="shared" si="11"/>
        <v>2182</v>
      </c>
      <c r="I48" s="7">
        <f t="shared" si="11"/>
        <v>1768</v>
      </c>
      <c r="J48" s="7">
        <f t="shared" si="11"/>
        <v>1902</v>
      </c>
      <c r="K48" s="7">
        <f t="shared" si="11"/>
        <v>2342</v>
      </c>
      <c r="L48" s="7">
        <f t="shared" si="11"/>
        <v>2576</v>
      </c>
      <c r="M48" s="7">
        <f t="shared" si="11"/>
        <v>2475</v>
      </c>
      <c r="N48" s="7">
        <f t="shared" si="11"/>
        <v>1844</v>
      </c>
      <c r="O48" s="7">
        <f>O6+O8</f>
        <v>2384.5</v>
      </c>
      <c r="P48" s="7">
        <f>P6+P8</f>
        <v>2385</v>
      </c>
      <c r="Q48" s="7">
        <f>Q6+Q8</f>
        <v>28609</v>
      </c>
      <c r="S48" s="7">
        <f>SUM(C48:N48)</f>
        <v>28609</v>
      </c>
      <c r="T48" s="7">
        <f aca="true" t="shared" si="12" ref="T48:T61">S48/B48</f>
        <v>14304.5</v>
      </c>
      <c r="V48" s="7">
        <f aca="true" t="shared" si="13" ref="V48:V61">S48/12</f>
        <v>2384.0833333333335</v>
      </c>
      <c r="W48" s="7">
        <f>S48/COUNT($C$6:$N$6)</f>
        <v>2384.0833333333335</v>
      </c>
      <c r="X48" s="7">
        <f aca="true" t="shared" si="14" ref="X48:X61">P48/B48</f>
        <v>1192.5</v>
      </c>
      <c r="AH48">
        <v>62</v>
      </c>
    </row>
    <row r="49" spans="1:34" ht="14.25">
      <c r="A49" t="s">
        <v>94</v>
      </c>
      <c r="B49" s="3">
        <v>1</v>
      </c>
      <c r="C49" s="7">
        <f>C7</f>
        <v>752</v>
      </c>
      <c r="D49" s="7">
        <f aca="true" t="shared" si="15" ref="D49:N49">D7</f>
        <v>790</v>
      </c>
      <c r="E49" s="7">
        <f t="shared" si="15"/>
        <v>834</v>
      </c>
      <c r="F49" s="7">
        <f t="shared" si="15"/>
        <v>663</v>
      </c>
      <c r="G49" s="7">
        <f t="shared" si="15"/>
        <v>828</v>
      </c>
      <c r="H49" s="7">
        <f t="shared" si="15"/>
        <v>743</v>
      </c>
      <c r="I49" s="7">
        <f t="shared" si="15"/>
        <v>672</v>
      </c>
      <c r="J49" s="7">
        <f t="shared" si="15"/>
        <v>652</v>
      </c>
      <c r="K49" s="7">
        <f t="shared" si="15"/>
        <v>740</v>
      </c>
      <c r="L49" s="7">
        <f t="shared" si="15"/>
        <v>794</v>
      </c>
      <c r="M49" s="7">
        <f t="shared" si="15"/>
        <v>706</v>
      </c>
      <c r="N49" s="7">
        <f t="shared" si="15"/>
        <v>653</v>
      </c>
      <c r="O49" s="7">
        <f>O7</f>
        <v>736</v>
      </c>
      <c r="P49" s="7">
        <f>P7</f>
        <v>736</v>
      </c>
      <c r="Q49" s="7">
        <f>Q7</f>
        <v>8827</v>
      </c>
      <c r="S49" s="7">
        <f>SUM(C49:N49)</f>
        <v>8827</v>
      </c>
      <c r="T49" s="7">
        <f t="shared" si="12"/>
        <v>8827</v>
      </c>
      <c r="V49" s="7">
        <f t="shared" si="13"/>
        <v>735.5833333333334</v>
      </c>
      <c r="W49" s="7">
        <f aca="true" t="shared" si="16" ref="W49:W61">S49/COUNT($C$6:$N$6)</f>
        <v>735.5833333333334</v>
      </c>
      <c r="X49" s="7">
        <f t="shared" si="14"/>
        <v>736</v>
      </c>
      <c r="AH49">
        <v>63</v>
      </c>
    </row>
    <row r="50" spans="1:34" ht="14.25">
      <c r="A50" t="s">
        <v>81</v>
      </c>
      <c r="B50" s="3">
        <v>3</v>
      </c>
      <c r="C50" s="7">
        <f>C48+C49</f>
        <v>3649</v>
      </c>
      <c r="D50" s="7">
        <f aca="true" t="shared" si="17" ref="D50:N50">D48+D49</f>
        <v>3476</v>
      </c>
      <c r="E50" s="7">
        <f t="shared" si="17"/>
        <v>3872</v>
      </c>
      <c r="F50" s="7">
        <f t="shared" si="17"/>
        <v>3225</v>
      </c>
      <c r="G50" s="7">
        <f t="shared" si="17"/>
        <v>3165</v>
      </c>
      <c r="H50" s="7">
        <f t="shared" si="17"/>
        <v>2925</v>
      </c>
      <c r="I50" s="7">
        <f t="shared" si="17"/>
        <v>2440</v>
      </c>
      <c r="J50" s="7">
        <f t="shared" si="17"/>
        <v>2554</v>
      </c>
      <c r="K50" s="7">
        <f t="shared" si="17"/>
        <v>3082</v>
      </c>
      <c r="L50" s="7">
        <f t="shared" si="17"/>
        <v>3370</v>
      </c>
      <c r="M50" s="7">
        <f t="shared" si="17"/>
        <v>3181</v>
      </c>
      <c r="N50" s="7">
        <f t="shared" si="17"/>
        <v>2497</v>
      </c>
      <c r="O50" s="7">
        <f>O48+O49</f>
        <v>3120.5</v>
      </c>
      <c r="P50" s="7">
        <f>P48+P49</f>
        <v>3121</v>
      </c>
      <c r="Q50" s="7">
        <f>Q48+Q49</f>
        <v>37436</v>
      </c>
      <c r="S50" s="7">
        <f>S48+S49</f>
        <v>37436</v>
      </c>
      <c r="T50" s="7">
        <f t="shared" si="12"/>
        <v>12478.666666666666</v>
      </c>
      <c r="V50" s="7">
        <f t="shared" si="13"/>
        <v>3119.6666666666665</v>
      </c>
      <c r="W50" s="7">
        <f t="shared" si="16"/>
        <v>3119.6666666666665</v>
      </c>
      <c r="X50" s="7">
        <f t="shared" si="14"/>
        <v>1040.3333333333333</v>
      </c>
      <c r="AH50">
        <v>64</v>
      </c>
    </row>
    <row r="51" spans="1:34" ht="14.25">
      <c r="A51" t="s">
        <v>95</v>
      </c>
      <c r="B51" s="3">
        <v>2</v>
      </c>
      <c r="C51">
        <f>C9+C11</f>
        <v>58</v>
      </c>
      <c r="D51">
        <f aca="true" t="shared" si="18" ref="D51:N51">D9+D11</f>
        <v>80</v>
      </c>
      <c r="E51">
        <f t="shared" si="18"/>
        <v>54</v>
      </c>
      <c r="F51">
        <f t="shared" si="18"/>
        <v>48</v>
      </c>
      <c r="G51">
        <f t="shared" si="18"/>
        <v>54</v>
      </c>
      <c r="H51">
        <f t="shared" si="18"/>
        <v>36</v>
      </c>
      <c r="I51">
        <f t="shared" si="18"/>
        <v>48</v>
      </c>
      <c r="J51">
        <f t="shared" si="18"/>
        <v>46</v>
      </c>
      <c r="K51">
        <f t="shared" si="18"/>
        <v>24</v>
      </c>
      <c r="L51">
        <f t="shared" si="18"/>
        <v>31</v>
      </c>
      <c r="M51">
        <f t="shared" si="18"/>
        <v>28</v>
      </c>
      <c r="N51">
        <f t="shared" si="18"/>
        <v>25</v>
      </c>
      <c r="O51">
        <f>O9+O11</f>
        <v>44</v>
      </c>
      <c r="P51">
        <f>P9+P11</f>
        <v>44</v>
      </c>
      <c r="Q51">
        <f>Q9+Q11</f>
        <v>532</v>
      </c>
      <c r="S51" s="7">
        <f>SUM(C51:N51)</f>
        <v>532</v>
      </c>
      <c r="T51" s="7">
        <f t="shared" si="12"/>
        <v>266</v>
      </c>
      <c r="V51" s="7">
        <f t="shared" si="13"/>
        <v>44.333333333333336</v>
      </c>
      <c r="W51" s="7">
        <f t="shared" si="16"/>
        <v>44.333333333333336</v>
      </c>
      <c r="X51" s="7">
        <f t="shared" si="14"/>
        <v>22</v>
      </c>
      <c r="AH51">
        <v>65</v>
      </c>
    </row>
    <row r="52" spans="1:34" ht="14.25">
      <c r="A52" t="s">
        <v>96</v>
      </c>
      <c r="B52" s="3">
        <v>1</v>
      </c>
      <c r="C52">
        <f>C10</f>
        <v>0</v>
      </c>
      <c r="D52">
        <f aca="true" t="shared" si="19" ref="D52:N52">D10</f>
        <v>0</v>
      </c>
      <c r="E52">
        <f t="shared" si="19"/>
        <v>0</v>
      </c>
      <c r="F52">
        <f t="shared" si="19"/>
        <v>0</v>
      </c>
      <c r="G52">
        <f t="shared" si="19"/>
        <v>0</v>
      </c>
      <c r="H52">
        <f t="shared" si="19"/>
        <v>0</v>
      </c>
      <c r="I52">
        <f t="shared" si="19"/>
        <v>0</v>
      </c>
      <c r="J52">
        <f t="shared" si="19"/>
        <v>0</v>
      </c>
      <c r="K52">
        <f t="shared" si="19"/>
        <v>0</v>
      </c>
      <c r="L52">
        <f t="shared" si="19"/>
        <v>0</v>
      </c>
      <c r="M52">
        <f t="shared" si="19"/>
        <v>0</v>
      </c>
      <c r="N52">
        <f t="shared" si="19"/>
        <v>0</v>
      </c>
      <c r="O52">
        <f>O10</f>
        <v>0</v>
      </c>
      <c r="P52">
        <f>P10</f>
        <v>0</v>
      </c>
      <c r="Q52">
        <f>Q10</f>
        <v>0</v>
      </c>
      <c r="S52" s="7">
        <f>SUM(C52:N52)</f>
        <v>0</v>
      </c>
      <c r="T52" s="7">
        <f t="shared" si="12"/>
        <v>0</v>
      </c>
      <c r="V52" s="7">
        <f t="shared" si="13"/>
        <v>0</v>
      </c>
      <c r="W52" s="7">
        <f t="shared" si="16"/>
        <v>0</v>
      </c>
      <c r="X52" s="7">
        <f t="shared" si="14"/>
        <v>0</v>
      </c>
      <c r="AH52">
        <v>66</v>
      </c>
    </row>
    <row r="53" spans="1:34" ht="14.25">
      <c r="A53" t="s">
        <v>82</v>
      </c>
      <c r="B53" s="3">
        <v>3</v>
      </c>
      <c r="C53" s="7">
        <f>C51+C52</f>
        <v>58</v>
      </c>
      <c r="D53" s="7">
        <f aca="true" t="shared" si="20" ref="D53:N53">D51+D52</f>
        <v>80</v>
      </c>
      <c r="E53" s="7">
        <f t="shared" si="20"/>
        <v>54</v>
      </c>
      <c r="F53" s="7">
        <f t="shared" si="20"/>
        <v>48</v>
      </c>
      <c r="G53" s="7">
        <f t="shared" si="20"/>
        <v>54</v>
      </c>
      <c r="H53" s="7">
        <f t="shared" si="20"/>
        <v>36</v>
      </c>
      <c r="I53" s="7">
        <f t="shared" si="20"/>
        <v>48</v>
      </c>
      <c r="J53" s="7">
        <f t="shared" si="20"/>
        <v>46</v>
      </c>
      <c r="K53" s="7">
        <f t="shared" si="20"/>
        <v>24</v>
      </c>
      <c r="L53" s="7">
        <f t="shared" si="20"/>
        <v>31</v>
      </c>
      <c r="M53" s="7">
        <f t="shared" si="20"/>
        <v>28</v>
      </c>
      <c r="N53" s="7">
        <f t="shared" si="20"/>
        <v>25</v>
      </c>
      <c r="O53" s="7">
        <f>O51+O52</f>
        <v>44</v>
      </c>
      <c r="P53" s="7">
        <f>P51+P52</f>
        <v>44</v>
      </c>
      <c r="Q53" s="7">
        <f>Q51+Q52</f>
        <v>532</v>
      </c>
      <c r="S53" s="7">
        <f>S51+S52</f>
        <v>532</v>
      </c>
      <c r="T53" s="7">
        <f t="shared" si="12"/>
        <v>177.33333333333334</v>
      </c>
      <c r="V53" s="7">
        <f t="shared" si="13"/>
        <v>44.333333333333336</v>
      </c>
      <c r="W53" s="7">
        <f t="shared" si="16"/>
        <v>44.333333333333336</v>
      </c>
      <c r="X53" s="7">
        <f t="shared" si="14"/>
        <v>14.666666666666666</v>
      </c>
      <c r="AH53">
        <v>67</v>
      </c>
    </row>
    <row r="54" spans="1:34" ht="14.25">
      <c r="A54" t="s">
        <v>83</v>
      </c>
      <c r="B54">
        <v>6</v>
      </c>
      <c r="C54">
        <f>C50+C53</f>
        <v>3707</v>
      </c>
      <c r="D54">
        <f aca="true" t="shared" si="21" ref="D54:N54">D50+D53</f>
        <v>3556</v>
      </c>
      <c r="E54">
        <f t="shared" si="21"/>
        <v>3926</v>
      </c>
      <c r="F54">
        <f t="shared" si="21"/>
        <v>3273</v>
      </c>
      <c r="G54">
        <f t="shared" si="21"/>
        <v>3219</v>
      </c>
      <c r="H54">
        <f t="shared" si="21"/>
        <v>2961</v>
      </c>
      <c r="I54">
        <f t="shared" si="21"/>
        <v>2488</v>
      </c>
      <c r="J54">
        <f t="shared" si="21"/>
        <v>2600</v>
      </c>
      <c r="K54">
        <f t="shared" si="21"/>
        <v>3106</v>
      </c>
      <c r="L54">
        <f t="shared" si="21"/>
        <v>3401</v>
      </c>
      <c r="M54">
        <f t="shared" si="21"/>
        <v>3209</v>
      </c>
      <c r="N54">
        <f t="shared" si="21"/>
        <v>2522</v>
      </c>
      <c r="O54" s="7">
        <f>O50+O53</f>
        <v>3164.5</v>
      </c>
      <c r="P54">
        <f>P50+P53</f>
        <v>3165</v>
      </c>
      <c r="Q54">
        <f>Q50+Q53</f>
        <v>37968</v>
      </c>
      <c r="S54">
        <f>S50+S53</f>
        <v>37968</v>
      </c>
      <c r="T54" s="7">
        <f t="shared" si="12"/>
        <v>6328</v>
      </c>
      <c r="V54" s="7">
        <f t="shared" si="13"/>
        <v>3164</v>
      </c>
      <c r="W54" s="7">
        <f t="shared" si="16"/>
        <v>3164</v>
      </c>
      <c r="X54" s="7">
        <f t="shared" si="14"/>
        <v>527.5</v>
      </c>
      <c r="AH54">
        <v>68</v>
      </c>
    </row>
    <row r="55" spans="1:34" ht="14.25">
      <c r="A55" t="s">
        <v>84</v>
      </c>
      <c r="B55">
        <v>26</v>
      </c>
      <c r="C55">
        <f>C12+C13+C14+C15+C16+C17+C18+C19+C20+C21+C22+C23+C24+C25+C26+C27+C28+C29+C30+C31+C32+C33+C34+C35+C36+C37</f>
        <v>1693</v>
      </c>
      <c r="D55">
        <f aca="true" t="shared" si="22" ref="D55:N55">D12+D13+D14+D15+D16+D17+D18+D19+D20+D21+D22+D23+D24+D25+D26+D27+D28+D29+D30+D31+D32+D33+D34+D35+D36+D37</f>
        <v>1498</v>
      </c>
      <c r="E55">
        <f t="shared" si="22"/>
        <v>1708</v>
      </c>
      <c r="F55">
        <f t="shared" si="22"/>
        <v>1464</v>
      </c>
      <c r="G55">
        <f t="shared" si="22"/>
        <v>1717</v>
      </c>
      <c r="H55">
        <f t="shared" si="22"/>
        <v>1228</v>
      </c>
      <c r="I55">
        <f t="shared" si="22"/>
        <v>1546</v>
      </c>
      <c r="J55">
        <f t="shared" si="22"/>
        <v>1781</v>
      </c>
      <c r="K55">
        <f t="shared" si="22"/>
        <v>1464</v>
      </c>
      <c r="L55">
        <f t="shared" si="22"/>
        <v>1532</v>
      </c>
      <c r="M55">
        <f t="shared" si="22"/>
        <v>1326</v>
      </c>
      <c r="N55">
        <f t="shared" si="22"/>
        <v>1576</v>
      </c>
      <c r="O55">
        <f>O12+O13+O14+O15+O16+O17+O18+O19+O21+O22+O23+O24+O25+O27+O29+O30+O31+O32+O33+O34+O35+O36</f>
        <v>1393</v>
      </c>
      <c r="P55">
        <f>P12+P13+P14+P15+P16+P17+P18+P19+P21+P22+P23+P24+P25+P27+P29+P30+P31+P32+P33+P34+P35+P36</f>
        <v>1393</v>
      </c>
      <c r="Q55">
        <f>Q12+Q13+Q14+Q15+Q16+Q17+Q18+Q19+Q20+Q21+Q22+Q23+Q24+Q25+Q26+Q27+Q28+Q29+Q30+Q31+Q32+Q33+Q34+Q35+Q36+Q37</f>
        <v>18533</v>
      </c>
      <c r="S55">
        <f>P12+P13+P14+P15+P16+P17+P18+P19+P20+P21+P22+P23+P24+P25+P26+P27+P28+P29+P30+P31+P32+P33+P34+P35+P36</f>
        <v>1456</v>
      </c>
      <c r="T55" s="7">
        <f t="shared" si="12"/>
        <v>56</v>
      </c>
      <c r="V55" s="7">
        <f t="shared" si="13"/>
        <v>121.33333333333333</v>
      </c>
      <c r="W55" s="7">
        <f t="shared" si="16"/>
        <v>121.33333333333333</v>
      </c>
      <c r="X55" s="7">
        <f t="shared" si="14"/>
        <v>53.57692307692308</v>
      </c>
      <c r="AH55">
        <v>69</v>
      </c>
    </row>
    <row r="56" spans="1:34" ht="14.25">
      <c r="A56" t="s">
        <v>76</v>
      </c>
      <c r="B56">
        <v>32</v>
      </c>
      <c r="C56">
        <f>C54+C55</f>
        <v>5400</v>
      </c>
      <c r="D56">
        <f aca="true" t="shared" si="23" ref="D56:N56">D54+D55</f>
        <v>5054</v>
      </c>
      <c r="E56">
        <f t="shared" si="23"/>
        <v>5634</v>
      </c>
      <c r="F56">
        <f t="shared" si="23"/>
        <v>4737</v>
      </c>
      <c r="G56">
        <f t="shared" si="23"/>
        <v>4936</v>
      </c>
      <c r="H56">
        <f t="shared" si="23"/>
        <v>4189</v>
      </c>
      <c r="I56">
        <f t="shared" si="23"/>
        <v>4034</v>
      </c>
      <c r="J56">
        <f t="shared" si="23"/>
        <v>4381</v>
      </c>
      <c r="K56">
        <f t="shared" si="23"/>
        <v>4570</v>
      </c>
      <c r="L56">
        <f t="shared" si="23"/>
        <v>4933</v>
      </c>
      <c r="M56">
        <f t="shared" si="23"/>
        <v>4535</v>
      </c>
      <c r="N56">
        <f t="shared" si="23"/>
        <v>4098</v>
      </c>
      <c r="O56" s="7">
        <f>O54+O55</f>
        <v>4557.5</v>
      </c>
      <c r="P56">
        <f>P54+P55</f>
        <v>4558</v>
      </c>
      <c r="Q56">
        <f>Q54+Q55</f>
        <v>56501</v>
      </c>
      <c r="S56">
        <f>S54+S55</f>
        <v>39424</v>
      </c>
      <c r="T56" s="7">
        <f t="shared" si="12"/>
        <v>1232</v>
      </c>
      <c r="V56" s="7">
        <f t="shared" si="13"/>
        <v>3285.3333333333335</v>
      </c>
      <c r="W56" s="7">
        <f t="shared" si="16"/>
        <v>3285.3333333333335</v>
      </c>
      <c r="X56" s="7">
        <f t="shared" si="14"/>
        <v>142.4375</v>
      </c>
      <c r="AH56">
        <v>70</v>
      </c>
    </row>
    <row r="57" spans="1:34" ht="14.25">
      <c r="A57" t="s">
        <v>121</v>
      </c>
      <c r="B57" s="3">
        <v>3</v>
      </c>
      <c r="C57">
        <f>C38+C40+C41</f>
        <v>818</v>
      </c>
      <c r="D57">
        <f aca="true" t="shared" si="24" ref="D57:N57">D38+D40+D41</f>
        <v>767</v>
      </c>
      <c r="E57">
        <f t="shared" si="24"/>
        <v>805</v>
      </c>
      <c r="F57">
        <f t="shared" si="24"/>
        <v>870</v>
      </c>
      <c r="G57">
        <f t="shared" si="24"/>
        <v>903</v>
      </c>
      <c r="H57">
        <f t="shared" si="24"/>
        <v>778</v>
      </c>
      <c r="I57">
        <f t="shared" si="24"/>
        <v>742</v>
      </c>
      <c r="J57">
        <f t="shared" si="24"/>
        <v>722</v>
      </c>
      <c r="K57">
        <f t="shared" si="24"/>
        <v>846</v>
      </c>
      <c r="L57">
        <f t="shared" si="24"/>
        <v>912</v>
      </c>
      <c r="M57">
        <f t="shared" si="24"/>
        <v>1044</v>
      </c>
      <c r="N57">
        <f t="shared" si="24"/>
        <v>614</v>
      </c>
      <c r="O57">
        <f aca="true" t="shared" si="25" ref="O57:P59">O36+O37</f>
        <v>325</v>
      </c>
      <c r="P57">
        <f t="shared" si="25"/>
        <v>325</v>
      </c>
      <c r="Q57">
        <f>Q38+Q40+Q41</f>
        <v>9821</v>
      </c>
      <c r="S57">
        <f>P36+P37</f>
        <v>325</v>
      </c>
      <c r="T57" s="7">
        <f>S57/B57</f>
        <v>108.33333333333333</v>
      </c>
      <c r="V57" s="7">
        <f>S57/12</f>
        <v>27.083333333333332</v>
      </c>
      <c r="W57" s="7">
        <f t="shared" si="16"/>
        <v>27.083333333333332</v>
      </c>
      <c r="X57" s="7">
        <f>P57/B57</f>
        <v>108.33333333333333</v>
      </c>
      <c r="AH57">
        <v>71</v>
      </c>
    </row>
    <row r="58" spans="1:34" ht="14.25">
      <c r="A58" t="s">
        <v>122</v>
      </c>
      <c r="B58" s="3">
        <v>1</v>
      </c>
      <c r="C58">
        <f>C39</f>
        <v>62</v>
      </c>
      <c r="D58">
        <f aca="true" t="shared" si="26" ref="D58:N58">D39</f>
        <v>72</v>
      </c>
      <c r="E58">
        <f t="shared" si="26"/>
        <v>59</v>
      </c>
      <c r="F58">
        <f t="shared" si="26"/>
        <v>80</v>
      </c>
      <c r="G58">
        <f t="shared" si="26"/>
        <v>105</v>
      </c>
      <c r="H58">
        <f t="shared" si="26"/>
        <v>109</v>
      </c>
      <c r="I58">
        <f t="shared" si="26"/>
        <v>104</v>
      </c>
      <c r="J58">
        <f t="shared" si="26"/>
        <v>106</v>
      </c>
      <c r="K58">
        <f t="shared" si="26"/>
        <v>124</v>
      </c>
      <c r="L58">
        <f t="shared" si="26"/>
        <v>116</v>
      </c>
      <c r="M58">
        <f t="shared" si="26"/>
        <v>115</v>
      </c>
      <c r="N58">
        <f t="shared" si="26"/>
        <v>68</v>
      </c>
      <c r="O58">
        <f t="shared" si="25"/>
        <v>729</v>
      </c>
      <c r="P58">
        <f t="shared" si="25"/>
        <v>729</v>
      </c>
      <c r="Q58">
        <f>Q39</f>
        <v>1120</v>
      </c>
      <c r="S58">
        <f>P37+P38</f>
        <v>729</v>
      </c>
      <c r="T58" s="7">
        <f>S58/B58</f>
        <v>729</v>
      </c>
      <c r="V58" s="7">
        <f>S58/12</f>
        <v>60.75</v>
      </c>
      <c r="W58" s="7">
        <f t="shared" si="16"/>
        <v>60.75</v>
      </c>
      <c r="X58" s="7">
        <f>P58/B58</f>
        <v>729</v>
      </c>
      <c r="AH58">
        <v>71.1</v>
      </c>
    </row>
    <row r="59" spans="1:34" ht="14.25">
      <c r="A59" t="s">
        <v>77</v>
      </c>
      <c r="B59" s="3">
        <v>4</v>
      </c>
      <c r="C59">
        <f>C57+C58</f>
        <v>880</v>
      </c>
      <c r="D59">
        <f aca="true" t="shared" si="27" ref="D59:N59">D57+D58</f>
        <v>839</v>
      </c>
      <c r="E59">
        <f t="shared" si="27"/>
        <v>864</v>
      </c>
      <c r="F59">
        <f t="shared" si="27"/>
        <v>950</v>
      </c>
      <c r="G59">
        <f t="shared" si="27"/>
        <v>1008</v>
      </c>
      <c r="H59">
        <f t="shared" si="27"/>
        <v>887</v>
      </c>
      <c r="I59">
        <f t="shared" si="27"/>
        <v>846</v>
      </c>
      <c r="J59">
        <f t="shared" si="27"/>
        <v>828</v>
      </c>
      <c r="K59">
        <f t="shared" si="27"/>
        <v>970</v>
      </c>
      <c r="L59">
        <f t="shared" si="27"/>
        <v>1028</v>
      </c>
      <c r="M59">
        <f t="shared" si="27"/>
        <v>1159</v>
      </c>
      <c r="N59">
        <f t="shared" si="27"/>
        <v>682</v>
      </c>
      <c r="O59">
        <f t="shared" si="25"/>
        <v>734</v>
      </c>
      <c r="P59">
        <f t="shared" si="25"/>
        <v>734</v>
      </c>
      <c r="Q59">
        <f>Q57+Q58</f>
        <v>10941</v>
      </c>
      <c r="S59">
        <f>P38+P39</f>
        <v>734</v>
      </c>
      <c r="T59" s="7">
        <f t="shared" si="12"/>
        <v>183.5</v>
      </c>
      <c r="V59" s="7">
        <f t="shared" si="13"/>
        <v>61.166666666666664</v>
      </c>
      <c r="W59" s="7">
        <f t="shared" si="16"/>
        <v>61.166666666666664</v>
      </c>
      <c r="X59" s="7">
        <f t="shared" si="14"/>
        <v>183.5</v>
      </c>
      <c r="AH59">
        <v>71.2</v>
      </c>
    </row>
    <row r="60" spans="1:34" ht="14.25">
      <c r="A60" t="s">
        <v>78</v>
      </c>
      <c r="B60" s="3">
        <v>1</v>
      </c>
      <c r="C60">
        <f>C42</f>
        <v>137</v>
      </c>
      <c r="D60">
        <f aca="true" t="shared" si="28" ref="D60:N60">D42</f>
        <v>137</v>
      </c>
      <c r="E60">
        <f t="shared" si="28"/>
        <v>156</v>
      </c>
      <c r="F60">
        <f t="shared" si="28"/>
        <v>105</v>
      </c>
      <c r="G60">
        <f t="shared" si="28"/>
        <v>141</v>
      </c>
      <c r="H60">
        <f t="shared" si="28"/>
        <v>157</v>
      </c>
      <c r="I60">
        <f t="shared" si="28"/>
        <v>170</v>
      </c>
      <c r="J60">
        <f t="shared" si="28"/>
        <v>118</v>
      </c>
      <c r="K60">
        <f t="shared" si="28"/>
        <v>162</v>
      </c>
      <c r="L60">
        <f t="shared" si="28"/>
        <v>179</v>
      </c>
      <c r="M60">
        <f t="shared" si="28"/>
        <v>146</v>
      </c>
      <c r="N60">
        <f t="shared" si="28"/>
        <v>148</v>
      </c>
      <c r="O60">
        <f>O42</f>
        <v>146</v>
      </c>
      <c r="P60">
        <f>P42</f>
        <v>146</v>
      </c>
      <c r="Q60">
        <f>Q42</f>
        <v>1756</v>
      </c>
      <c r="S60" s="7">
        <f>P42</f>
        <v>146</v>
      </c>
      <c r="T60" s="7">
        <f t="shared" si="12"/>
        <v>146</v>
      </c>
      <c r="V60" s="7">
        <f t="shared" si="13"/>
        <v>12.166666666666666</v>
      </c>
      <c r="W60" s="7">
        <f t="shared" si="16"/>
        <v>12.166666666666666</v>
      </c>
      <c r="X60" s="7">
        <f t="shared" si="14"/>
        <v>146</v>
      </c>
      <c r="AH60">
        <v>72</v>
      </c>
    </row>
    <row r="61" spans="1:34" ht="14.25">
      <c r="A61" t="s">
        <v>67</v>
      </c>
      <c r="B61" s="3">
        <v>37</v>
      </c>
      <c r="C61">
        <f>C56+C59+C60</f>
        <v>6417</v>
      </c>
      <c r="D61">
        <f aca="true" t="shared" si="29" ref="D61:N61">D56+D59+D60</f>
        <v>6030</v>
      </c>
      <c r="E61">
        <f t="shared" si="29"/>
        <v>6654</v>
      </c>
      <c r="F61">
        <f t="shared" si="29"/>
        <v>5792</v>
      </c>
      <c r="G61">
        <f t="shared" si="29"/>
        <v>6085</v>
      </c>
      <c r="H61">
        <f t="shared" si="29"/>
        <v>5233</v>
      </c>
      <c r="I61">
        <f t="shared" si="29"/>
        <v>5050</v>
      </c>
      <c r="J61">
        <f t="shared" si="29"/>
        <v>5327</v>
      </c>
      <c r="K61">
        <f t="shared" si="29"/>
        <v>5702</v>
      </c>
      <c r="L61">
        <f t="shared" si="29"/>
        <v>6140</v>
      </c>
      <c r="M61">
        <f t="shared" si="29"/>
        <v>5840</v>
      </c>
      <c r="N61">
        <f t="shared" si="29"/>
        <v>4928</v>
      </c>
      <c r="O61" s="7">
        <f>O56+O59+O60</f>
        <v>5437.5</v>
      </c>
      <c r="P61">
        <f>P56+P59+P60</f>
        <v>5438</v>
      </c>
      <c r="Q61">
        <f>Q56+Q59+Q60</f>
        <v>69198</v>
      </c>
      <c r="S61" s="7">
        <f>S56+S59+S60</f>
        <v>40304</v>
      </c>
      <c r="T61" s="7">
        <f t="shared" si="12"/>
        <v>1089.2972972972973</v>
      </c>
      <c r="V61" s="7">
        <f t="shared" si="13"/>
        <v>3358.6666666666665</v>
      </c>
      <c r="W61" s="7">
        <f t="shared" si="16"/>
        <v>3358.6666666666665</v>
      </c>
      <c r="X61" s="7">
        <f t="shared" si="14"/>
        <v>146.97297297297297</v>
      </c>
      <c r="AH61">
        <v>73</v>
      </c>
    </row>
    <row r="62" spans="15:34" ht="14.25">
      <c r="O62" s="7"/>
      <c r="P62" s="7"/>
      <c r="Q62" s="7"/>
      <c r="S62" s="7"/>
      <c r="AH62">
        <v>80</v>
      </c>
    </row>
    <row r="63" spans="1:34" ht="14.25">
      <c r="A63" t="s">
        <v>93</v>
      </c>
      <c r="B63" s="6">
        <f>B48/S$2*100</f>
        <v>0.6060606060606061</v>
      </c>
      <c r="C63" s="6">
        <f aca="true" t="shared" si="30" ref="C63:Q76">C48/C$2*100</f>
        <v>8.977378370003098</v>
      </c>
      <c r="D63" s="6">
        <f t="shared" si="30"/>
        <v>9.036164844407065</v>
      </c>
      <c r="E63" s="6">
        <f t="shared" si="30"/>
        <v>9.50265874257116</v>
      </c>
      <c r="F63" s="6">
        <f t="shared" si="30"/>
        <v>8.48625372639947</v>
      </c>
      <c r="G63" s="6">
        <f t="shared" si="30"/>
        <v>7.1413292589763175</v>
      </c>
      <c r="H63" s="6">
        <f t="shared" si="30"/>
        <v>7.897784855943247</v>
      </c>
      <c r="I63" s="6">
        <f t="shared" si="30"/>
        <v>6.016675174408713</v>
      </c>
      <c r="J63" s="6">
        <f t="shared" si="30"/>
        <v>6.111825192802057</v>
      </c>
      <c r="K63" s="6">
        <f t="shared" si="30"/>
        <v>8.507701249636733</v>
      </c>
      <c r="L63" s="6">
        <f t="shared" si="30"/>
        <v>8.660279038493865</v>
      </c>
      <c r="M63" s="6">
        <f t="shared" si="30"/>
        <v>8.884979896611144</v>
      </c>
      <c r="N63" s="6">
        <f t="shared" si="30"/>
        <v>6.603165508844803</v>
      </c>
      <c r="O63" s="6">
        <f t="shared" si="30"/>
        <v>7.991219544890916</v>
      </c>
      <c r="P63" s="6">
        <f t="shared" si="30"/>
        <v>7.992895204262878</v>
      </c>
      <c r="Q63" s="6">
        <f t="shared" si="30"/>
        <v>7.989823162080946</v>
      </c>
      <c r="S63" s="6">
        <f aca="true" t="shared" si="31" ref="S63:S76">S48/(P$2*12)*100</f>
        <v>7.989823162080946</v>
      </c>
      <c r="T63" s="6"/>
      <c r="U63" s="6"/>
      <c r="AH63">
        <v>81</v>
      </c>
    </row>
    <row r="64" spans="1:34" ht="14.25">
      <c r="A64" t="s">
        <v>94</v>
      </c>
      <c r="B64" s="6">
        <f aca="true" t="shared" si="32" ref="B64:B76">B49/S$2*100</f>
        <v>0.30303030303030304</v>
      </c>
      <c r="C64" s="6">
        <f t="shared" si="30"/>
        <v>2.3303377750232412</v>
      </c>
      <c r="D64" s="6">
        <f t="shared" si="30"/>
        <v>2.657695542472666</v>
      </c>
      <c r="E64" s="6">
        <f t="shared" si="30"/>
        <v>2.608695652173913</v>
      </c>
      <c r="F64" s="6">
        <f t="shared" si="30"/>
        <v>2.196091421000331</v>
      </c>
      <c r="G64" s="6">
        <f t="shared" si="30"/>
        <v>2.5301757066462947</v>
      </c>
      <c r="H64" s="6">
        <f t="shared" si="30"/>
        <v>2.6893007094252206</v>
      </c>
      <c r="I64" s="6">
        <f t="shared" si="30"/>
        <v>2.2868810617662074</v>
      </c>
      <c r="J64" s="6">
        <f t="shared" si="30"/>
        <v>2.095115681233933</v>
      </c>
      <c r="K64" s="6">
        <f t="shared" si="30"/>
        <v>2.6881720430107525</v>
      </c>
      <c r="L64" s="6">
        <f t="shared" si="30"/>
        <v>2.6693561943183726</v>
      </c>
      <c r="M64" s="6">
        <f t="shared" si="30"/>
        <v>2.5344629523262494</v>
      </c>
      <c r="N64" s="6">
        <f t="shared" si="30"/>
        <v>2.338322710019337</v>
      </c>
      <c r="O64" s="6">
        <f t="shared" si="30"/>
        <v>2.4665705955293404</v>
      </c>
      <c r="P64" s="6">
        <f t="shared" si="30"/>
        <v>2.4665705955293404</v>
      </c>
      <c r="Q64" s="6">
        <f t="shared" si="30"/>
        <v>2.4651742127193716</v>
      </c>
      <c r="S64" s="6">
        <f t="shared" si="31"/>
        <v>2.4651742127193716</v>
      </c>
      <c r="T64" s="6"/>
      <c r="U64" s="6"/>
      <c r="AH64">
        <v>82</v>
      </c>
    </row>
    <row r="65" spans="1:34" ht="14.25">
      <c r="A65" t="s">
        <v>81</v>
      </c>
      <c r="B65" s="6">
        <f t="shared" si="32"/>
        <v>0.9090909090909091</v>
      </c>
      <c r="C65" s="6">
        <f t="shared" si="30"/>
        <v>11.30771614502634</v>
      </c>
      <c r="D65" s="6">
        <f t="shared" si="30"/>
        <v>11.69386038687973</v>
      </c>
      <c r="E65" s="6">
        <f t="shared" si="30"/>
        <v>12.111354394745073</v>
      </c>
      <c r="F65" s="6">
        <f t="shared" si="30"/>
        <v>10.6823451473998</v>
      </c>
      <c r="G65" s="6">
        <f t="shared" si="30"/>
        <v>9.671504965622614</v>
      </c>
      <c r="H65" s="6">
        <f t="shared" si="30"/>
        <v>10.587085565368467</v>
      </c>
      <c r="I65" s="6">
        <f t="shared" si="30"/>
        <v>8.30355623617492</v>
      </c>
      <c r="J65" s="6">
        <f t="shared" si="30"/>
        <v>8.20694087403599</v>
      </c>
      <c r="K65" s="6">
        <f t="shared" si="30"/>
        <v>11.195873292647486</v>
      </c>
      <c r="L65" s="6">
        <f t="shared" si="30"/>
        <v>11.329635232812238</v>
      </c>
      <c r="M65" s="6">
        <f t="shared" si="30"/>
        <v>11.419442848937392</v>
      </c>
      <c r="N65" s="6">
        <f t="shared" si="30"/>
        <v>8.94148821886414</v>
      </c>
      <c r="O65" s="6">
        <f t="shared" si="30"/>
        <v>10.457790140420254</v>
      </c>
      <c r="P65" s="6">
        <f t="shared" si="30"/>
        <v>10.459465799792218</v>
      </c>
      <c r="Q65" s="6">
        <f t="shared" si="30"/>
        <v>10.454997374800318</v>
      </c>
      <c r="S65" s="6">
        <f t="shared" si="31"/>
        <v>10.454997374800318</v>
      </c>
      <c r="T65" s="6"/>
      <c r="U65" s="6"/>
      <c r="AH65">
        <v>83</v>
      </c>
    </row>
    <row r="66" spans="1:34" ht="14.25">
      <c r="A66" t="s">
        <v>95</v>
      </c>
      <c r="B66" s="6">
        <f t="shared" si="32"/>
        <v>0.6060606060606061</v>
      </c>
      <c r="C66" s="6">
        <f t="shared" si="30"/>
        <v>0.17973349860551596</v>
      </c>
      <c r="D66" s="6">
        <f t="shared" si="30"/>
        <v>0.2691337258200168</v>
      </c>
      <c r="E66" s="6">
        <f t="shared" si="30"/>
        <v>0.16890835157960588</v>
      </c>
      <c r="F66" s="6">
        <f t="shared" si="30"/>
        <v>0.15899304405432263</v>
      </c>
      <c r="G66" s="6">
        <f t="shared" si="30"/>
        <v>0.1650114591291062</v>
      </c>
      <c r="H66" s="6">
        <f t="shared" si="30"/>
        <v>0.13030259157376575</v>
      </c>
      <c r="I66" s="6">
        <f t="shared" si="30"/>
        <v>0.1633486472690148</v>
      </c>
      <c r="J66" s="6">
        <f t="shared" si="30"/>
        <v>0.14781491002570693</v>
      </c>
      <c r="K66" s="6">
        <f t="shared" si="30"/>
        <v>0.08718395815170009</v>
      </c>
      <c r="L66" s="6">
        <f t="shared" si="30"/>
        <v>0.10421919650361404</v>
      </c>
      <c r="M66" s="6">
        <f t="shared" si="30"/>
        <v>0.10051694428489374</v>
      </c>
      <c r="N66" s="6">
        <f t="shared" si="30"/>
        <v>0.08952230895939269</v>
      </c>
      <c r="O66" s="6">
        <f t="shared" si="30"/>
        <v>0.14745802473273234</v>
      </c>
      <c r="P66" s="6">
        <f t="shared" si="30"/>
        <v>0.14745802473273234</v>
      </c>
      <c r="Q66" s="6">
        <f t="shared" si="30"/>
        <v>0.14857513098070757</v>
      </c>
      <c r="S66" s="6">
        <f t="shared" si="31"/>
        <v>0.14857513098070757</v>
      </c>
      <c r="T66" s="6"/>
      <c r="U66" s="6"/>
      <c r="AH66">
        <v>84</v>
      </c>
    </row>
    <row r="67" spans="1:34" ht="14.25">
      <c r="A67" t="s">
        <v>96</v>
      </c>
      <c r="B67" s="6">
        <f t="shared" si="32"/>
        <v>0.30303030303030304</v>
      </c>
      <c r="C67" s="6">
        <f t="shared" si="30"/>
        <v>0</v>
      </c>
      <c r="D67" s="6">
        <f t="shared" si="30"/>
        <v>0</v>
      </c>
      <c r="E67" s="6">
        <f t="shared" si="30"/>
        <v>0</v>
      </c>
      <c r="F67" s="6">
        <f t="shared" si="30"/>
        <v>0</v>
      </c>
      <c r="G67" s="6">
        <f t="shared" si="30"/>
        <v>0</v>
      </c>
      <c r="H67" s="6">
        <f t="shared" si="30"/>
        <v>0</v>
      </c>
      <c r="I67" s="6">
        <f t="shared" si="30"/>
        <v>0</v>
      </c>
      <c r="J67" s="6">
        <f t="shared" si="30"/>
        <v>0</v>
      </c>
      <c r="K67" s="6">
        <f t="shared" si="30"/>
        <v>0</v>
      </c>
      <c r="L67" s="6">
        <f t="shared" si="30"/>
        <v>0</v>
      </c>
      <c r="M67" s="6">
        <f t="shared" si="30"/>
        <v>0</v>
      </c>
      <c r="N67" s="6">
        <f t="shared" si="30"/>
        <v>0</v>
      </c>
      <c r="O67" s="6">
        <f t="shared" si="30"/>
        <v>0</v>
      </c>
      <c r="P67" s="6">
        <f t="shared" si="30"/>
        <v>0</v>
      </c>
      <c r="Q67" s="6">
        <f t="shared" si="30"/>
        <v>0</v>
      </c>
      <c r="S67" s="6">
        <f t="shared" si="31"/>
        <v>0</v>
      </c>
      <c r="T67" s="6"/>
      <c r="U67" s="6"/>
      <c r="AH67">
        <v>85</v>
      </c>
    </row>
    <row r="68" spans="1:34" ht="14.25">
      <c r="A68" t="s">
        <v>82</v>
      </c>
      <c r="B68" s="6">
        <f t="shared" si="32"/>
        <v>0.9090909090909091</v>
      </c>
      <c r="C68" s="6">
        <f t="shared" si="30"/>
        <v>0.17973349860551596</v>
      </c>
      <c r="D68" s="6">
        <f t="shared" si="30"/>
        <v>0.2691337258200168</v>
      </c>
      <c r="E68" s="6">
        <f t="shared" si="30"/>
        <v>0.16890835157960588</v>
      </c>
      <c r="F68" s="6">
        <f t="shared" si="30"/>
        <v>0.15899304405432263</v>
      </c>
      <c r="G68" s="6">
        <f t="shared" si="30"/>
        <v>0.1650114591291062</v>
      </c>
      <c r="H68" s="6">
        <f t="shared" si="30"/>
        <v>0.13030259157376575</v>
      </c>
      <c r="I68" s="6">
        <f t="shared" si="30"/>
        <v>0.1633486472690148</v>
      </c>
      <c r="J68" s="6">
        <f t="shared" si="30"/>
        <v>0.14781491002570693</v>
      </c>
      <c r="K68" s="6">
        <f t="shared" si="30"/>
        <v>0.08718395815170009</v>
      </c>
      <c r="L68" s="6">
        <f t="shared" si="30"/>
        <v>0.10421919650361404</v>
      </c>
      <c r="M68" s="6">
        <f t="shared" si="30"/>
        <v>0.10051694428489374</v>
      </c>
      <c r="N68" s="6">
        <f t="shared" si="30"/>
        <v>0.08952230895939269</v>
      </c>
      <c r="O68" s="6">
        <f t="shared" si="30"/>
        <v>0.14745802473273234</v>
      </c>
      <c r="P68" s="6">
        <f t="shared" si="30"/>
        <v>0.14745802473273234</v>
      </c>
      <c r="Q68" s="6">
        <f t="shared" si="30"/>
        <v>0.14857513098070757</v>
      </c>
      <c r="S68" s="6">
        <f t="shared" si="31"/>
        <v>0.14857513098070757</v>
      </c>
      <c r="T68" s="6"/>
      <c r="U68" s="6"/>
      <c r="AH68">
        <v>86</v>
      </c>
    </row>
    <row r="69" spans="1:34" ht="14.25">
      <c r="A69" t="s">
        <v>68</v>
      </c>
      <c r="B69" s="6">
        <f t="shared" si="32"/>
        <v>1.8181818181818181</v>
      </c>
      <c r="C69" s="6">
        <f t="shared" si="30"/>
        <v>11.487449643631855</v>
      </c>
      <c r="D69" s="6">
        <f t="shared" si="30"/>
        <v>11.962994112699747</v>
      </c>
      <c r="E69" s="6">
        <f t="shared" si="30"/>
        <v>12.28026274632468</v>
      </c>
      <c r="F69" s="6">
        <f t="shared" si="30"/>
        <v>10.841338191454124</v>
      </c>
      <c r="G69" s="6">
        <f t="shared" si="30"/>
        <v>9.83651642475172</v>
      </c>
      <c r="H69" s="6">
        <f t="shared" si="30"/>
        <v>10.717388156942233</v>
      </c>
      <c r="I69" s="6">
        <f t="shared" si="30"/>
        <v>8.466904883443933</v>
      </c>
      <c r="J69" s="6">
        <f t="shared" si="30"/>
        <v>8.354755784061698</v>
      </c>
      <c r="K69" s="6">
        <f t="shared" si="30"/>
        <v>11.283057250799185</v>
      </c>
      <c r="L69" s="6">
        <f t="shared" si="30"/>
        <v>11.43385442931585</v>
      </c>
      <c r="M69" s="6">
        <f t="shared" si="30"/>
        <v>11.519959793222286</v>
      </c>
      <c r="N69" s="6">
        <f t="shared" si="30"/>
        <v>9.031010527823534</v>
      </c>
      <c r="O69" s="6">
        <f t="shared" si="30"/>
        <v>10.605248165152988</v>
      </c>
      <c r="P69" s="6">
        <f t="shared" si="30"/>
        <v>10.606923824524952</v>
      </c>
      <c r="Q69" s="6">
        <f t="shared" si="30"/>
        <v>10.603572505781026</v>
      </c>
      <c r="S69" s="6">
        <f t="shared" si="31"/>
        <v>10.603572505781026</v>
      </c>
      <c r="T69" s="6"/>
      <c r="U69" s="6"/>
      <c r="AH69">
        <v>87</v>
      </c>
    </row>
    <row r="70" spans="1:34" ht="14.25">
      <c r="A70" t="s">
        <v>85</v>
      </c>
      <c r="B70" s="6">
        <f t="shared" si="32"/>
        <v>7.878787878787878</v>
      </c>
      <c r="C70" s="6">
        <f t="shared" si="30"/>
        <v>5.246358847226526</v>
      </c>
      <c r="D70" s="6">
        <f t="shared" si="30"/>
        <v>5.039529015979815</v>
      </c>
      <c r="E70" s="6">
        <f t="shared" si="30"/>
        <v>5.342508601814201</v>
      </c>
      <c r="F70" s="6">
        <f t="shared" si="30"/>
        <v>4.84928784365684</v>
      </c>
      <c r="G70" s="6">
        <f t="shared" si="30"/>
        <v>5.246753246753247</v>
      </c>
      <c r="H70" s="6">
        <f t="shared" si="30"/>
        <v>4.444766179238454</v>
      </c>
      <c r="I70" s="6">
        <f t="shared" si="30"/>
        <v>5.261187680789519</v>
      </c>
      <c r="J70" s="6">
        <f t="shared" si="30"/>
        <v>5.723007712082262</v>
      </c>
      <c r="K70" s="6">
        <f t="shared" si="30"/>
        <v>5.3182214472537055</v>
      </c>
      <c r="L70" s="6">
        <f t="shared" si="30"/>
        <v>5.150445453017314</v>
      </c>
      <c r="M70" s="6">
        <f t="shared" si="30"/>
        <v>4.760195290063182</v>
      </c>
      <c r="N70" s="6">
        <f t="shared" si="30"/>
        <v>5.643486356800115</v>
      </c>
      <c r="O70" s="6">
        <f t="shared" si="30"/>
        <v>4.668387010288549</v>
      </c>
      <c r="P70" s="6">
        <f t="shared" si="30"/>
        <v>4.668387010288549</v>
      </c>
      <c r="Q70" s="6">
        <f t="shared" si="30"/>
        <v>5.175832523431303</v>
      </c>
      <c r="S70" s="6">
        <f t="shared" si="31"/>
        <v>0.40662667426298915</v>
      </c>
      <c r="T70" s="6"/>
      <c r="U70" s="6"/>
      <c r="AH70">
        <v>88</v>
      </c>
    </row>
    <row r="71" spans="1:34" ht="14.25">
      <c r="A71" t="s">
        <v>75</v>
      </c>
      <c r="B71" s="6">
        <f t="shared" si="32"/>
        <v>9.696969696969697</v>
      </c>
      <c r="C71" s="6">
        <f t="shared" si="30"/>
        <v>16.733808490858383</v>
      </c>
      <c r="D71" s="6">
        <f t="shared" si="30"/>
        <v>17.002523128679563</v>
      </c>
      <c r="E71" s="6">
        <f t="shared" si="30"/>
        <v>17.62277134813888</v>
      </c>
      <c r="F71" s="6">
        <f t="shared" si="30"/>
        <v>15.690626035110963</v>
      </c>
      <c r="G71" s="6">
        <f t="shared" si="30"/>
        <v>15.083269671504965</v>
      </c>
      <c r="H71" s="6">
        <f t="shared" si="30"/>
        <v>15.162154336180686</v>
      </c>
      <c r="I71" s="6">
        <f t="shared" si="30"/>
        <v>13.728092564233451</v>
      </c>
      <c r="J71" s="6">
        <f t="shared" si="30"/>
        <v>14.077763496143959</v>
      </c>
      <c r="K71" s="6">
        <f t="shared" si="30"/>
        <v>16.60127869805289</v>
      </c>
      <c r="L71" s="6">
        <f t="shared" si="30"/>
        <v>16.584299882333163</v>
      </c>
      <c r="M71" s="6">
        <f t="shared" si="30"/>
        <v>16.280155083285468</v>
      </c>
      <c r="N71" s="6">
        <f t="shared" si="30"/>
        <v>14.674496884623647</v>
      </c>
      <c r="O71" s="6">
        <f t="shared" si="30"/>
        <v>15.273635175441536</v>
      </c>
      <c r="P71" s="6">
        <f t="shared" si="30"/>
        <v>15.2753108348135</v>
      </c>
      <c r="Q71" s="6">
        <f t="shared" si="30"/>
        <v>15.77940502921233</v>
      </c>
      <c r="S71" s="6">
        <f t="shared" si="31"/>
        <v>11.010199180044014</v>
      </c>
      <c r="T71" s="6"/>
      <c r="U71" s="6"/>
      <c r="AH71">
        <v>89</v>
      </c>
    </row>
    <row r="72" spans="1:34" ht="14.25">
      <c r="A72" t="s">
        <v>121</v>
      </c>
      <c r="B72" s="6">
        <f t="shared" si="32"/>
        <v>0.9090909090909091</v>
      </c>
      <c r="C72" s="6">
        <f t="shared" si="30"/>
        <v>2.5348621010226218</v>
      </c>
      <c r="D72" s="6">
        <f t="shared" si="30"/>
        <v>2.5803195962994114</v>
      </c>
      <c r="E72" s="6">
        <f t="shared" si="30"/>
        <v>2.5179856115107913</v>
      </c>
      <c r="F72" s="6">
        <f t="shared" si="30"/>
        <v>2.881748923484597</v>
      </c>
      <c r="G72" s="6">
        <f t="shared" si="30"/>
        <v>2.7593582887700534</v>
      </c>
      <c r="H72" s="6">
        <f t="shared" si="30"/>
        <v>2.815983784566382</v>
      </c>
      <c r="I72" s="6">
        <f t="shared" si="30"/>
        <v>2.5250978390335206</v>
      </c>
      <c r="J72" s="6">
        <f t="shared" si="30"/>
        <v>2.320051413881748</v>
      </c>
      <c r="K72" s="6">
        <f t="shared" si="30"/>
        <v>3.073234524847428</v>
      </c>
      <c r="L72" s="6">
        <f t="shared" si="30"/>
        <v>3.066061522945033</v>
      </c>
      <c r="M72" s="6">
        <f t="shared" si="30"/>
        <v>3.7478460654796097</v>
      </c>
      <c r="N72" s="6">
        <f t="shared" si="30"/>
        <v>2.198667908042684</v>
      </c>
      <c r="O72" s="6">
        <f t="shared" si="30"/>
        <v>1.0891785917758638</v>
      </c>
      <c r="P72" s="6">
        <f t="shared" si="30"/>
        <v>1.0891785917758638</v>
      </c>
      <c r="Q72" s="6">
        <f t="shared" si="30"/>
        <v>2.74277511534122</v>
      </c>
      <c r="S72" s="6">
        <f t="shared" si="31"/>
        <v>0.09076488264798865</v>
      </c>
      <c r="T72" s="6"/>
      <c r="U72" s="6"/>
      <c r="AH72">
        <v>90</v>
      </c>
    </row>
    <row r="73" spans="1:34" ht="14.25">
      <c r="A73" t="s">
        <v>122</v>
      </c>
      <c r="B73" s="6">
        <f t="shared" si="32"/>
        <v>0.30303030303030304</v>
      </c>
      <c r="C73" s="6">
        <f t="shared" si="30"/>
        <v>0.19212891230244808</v>
      </c>
      <c r="D73" s="6">
        <f t="shared" si="30"/>
        <v>0.2422203532380151</v>
      </c>
      <c r="E73" s="6">
        <f t="shared" si="30"/>
        <v>0.18454801376290272</v>
      </c>
      <c r="F73" s="6">
        <f t="shared" si="30"/>
        <v>0.26498840675720436</v>
      </c>
      <c r="G73" s="6">
        <f t="shared" si="30"/>
        <v>0.32085561497326204</v>
      </c>
      <c r="H73" s="6">
        <f t="shared" si="30"/>
        <v>0.39452729115390184</v>
      </c>
      <c r="I73" s="6">
        <f t="shared" si="30"/>
        <v>0.3539220690828654</v>
      </c>
      <c r="J73" s="6">
        <f t="shared" si="30"/>
        <v>0.34061696658097684</v>
      </c>
      <c r="K73" s="6">
        <f t="shared" si="30"/>
        <v>0.45045045045045046</v>
      </c>
      <c r="L73" s="6">
        <f t="shared" si="30"/>
        <v>0.3899815094973945</v>
      </c>
      <c r="M73" s="6">
        <f t="shared" si="30"/>
        <v>0.41283744974152786</v>
      </c>
      <c r="N73" s="6">
        <f t="shared" si="30"/>
        <v>0.24350068036954808</v>
      </c>
      <c r="O73" s="6">
        <f t="shared" si="30"/>
        <v>2.4431113643218607</v>
      </c>
      <c r="P73" s="6">
        <f t="shared" si="30"/>
        <v>2.4431113643218607</v>
      </c>
      <c r="Q73" s="6">
        <f t="shared" si="30"/>
        <v>0.3127897494330686</v>
      </c>
      <c r="S73" s="6">
        <f t="shared" si="31"/>
        <v>0.2035926136934884</v>
      </c>
      <c r="T73" s="6"/>
      <c r="U73" s="6"/>
      <c r="AH73">
        <v>90.1</v>
      </c>
    </row>
    <row r="74" spans="1:34" ht="14.25">
      <c r="A74" t="s">
        <v>69</v>
      </c>
      <c r="B74" s="6">
        <f t="shared" si="32"/>
        <v>1.2121212121212122</v>
      </c>
      <c r="C74" s="6">
        <f>C59/C$2*100</f>
        <v>2.72699101332507</v>
      </c>
      <c r="D74" s="6">
        <f t="shared" si="30"/>
        <v>2.8225399495374264</v>
      </c>
      <c r="E74" s="6">
        <f t="shared" si="30"/>
        <v>2.702533625273694</v>
      </c>
      <c r="F74" s="6">
        <f t="shared" si="30"/>
        <v>3.1467373302418022</v>
      </c>
      <c r="G74" s="6">
        <f t="shared" si="30"/>
        <v>3.080213903743316</v>
      </c>
      <c r="H74" s="6">
        <f t="shared" si="30"/>
        <v>3.2105110757202833</v>
      </c>
      <c r="I74" s="6">
        <f t="shared" si="30"/>
        <v>2.879019908116386</v>
      </c>
      <c r="J74" s="6">
        <f t="shared" si="30"/>
        <v>2.660668380462725</v>
      </c>
      <c r="K74" s="6">
        <f t="shared" si="30"/>
        <v>3.5236849752978783</v>
      </c>
      <c r="L74" s="6">
        <f t="shared" si="30"/>
        <v>3.4560430324424276</v>
      </c>
      <c r="M74" s="6">
        <f t="shared" si="30"/>
        <v>4.160683515221137</v>
      </c>
      <c r="N74" s="6">
        <f t="shared" si="30"/>
        <v>2.4421685884122324</v>
      </c>
      <c r="O74" s="6">
        <f t="shared" si="30"/>
        <v>2.4598679580414893</v>
      </c>
      <c r="P74" s="6">
        <f t="shared" si="30"/>
        <v>2.4598679580414893</v>
      </c>
      <c r="Q74" s="6">
        <f t="shared" si="30"/>
        <v>3.055564864774289</v>
      </c>
      <c r="S74" s="6">
        <f t="shared" si="31"/>
        <v>0.20498899650345745</v>
      </c>
      <c r="T74" s="6"/>
      <c r="U74" s="6"/>
      <c r="AH74">
        <v>90.2</v>
      </c>
    </row>
    <row r="75" spans="1:34" ht="14.25">
      <c r="A75" t="s">
        <v>74</v>
      </c>
      <c r="B75" s="6">
        <f t="shared" si="32"/>
        <v>0.30303030303030304</v>
      </c>
      <c r="C75" s="6">
        <f>C60/C$2*100</f>
        <v>0.42454291911992564</v>
      </c>
      <c r="D75" s="6">
        <f t="shared" si="30"/>
        <v>0.4608915054667788</v>
      </c>
      <c r="E75" s="6">
        <f t="shared" si="30"/>
        <v>0.4879574601188615</v>
      </c>
      <c r="F75" s="6">
        <f t="shared" si="30"/>
        <v>0.34779728386883074</v>
      </c>
      <c r="G75" s="6">
        <f t="shared" si="30"/>
        <v>0.43086325439266615</v>
      </c>
      <c r="H75" s="6">
        <f t="shared" si="30"/>
        <v>0.5682640799189228</v>
      </c>
      <c r="I75" s="6">
        <f t="shared" si="30"/>
        <v>0.5785264590777608</v>
      </c>
      <c r="J75" s="6">
        <f t="shared" si="30"/>
        <v>0.3791773778920309</v>
      </c>
      <c r="K75" s="6">
        <f t="shared" si="30"/>
        <v>0.5884917175239756</v>
      </c>
      <c r="L75" s="6">
        <f t="shared" si="30"/>
        <v>0.6017818120692553</v>
      </c>
      <c r="M75" s="6">
        <f t="shared" si="30"/>
        <v>0.5241240666283744</v>
      </c>
      <c r="N75" s="6">
        <f t="shared" si="30"/>
        <v>0.5299720690396047</v>
      </c>
      <c r="O75" s="6">
        <f t="shared" si="30"/>
        <v>0.4892925366131573</v>
      </c>
      <c r="P75" s="6">
        <f t="shared" si="30"/>
        <v>0.4892925366131573</v>
      </c>
      <c r="Q75" s="6">
        <f t="shared" si="30"/>
        <v>0.49040964286113253</v>
      </c>
      <c r="S75" s="6">
        <f t="shared" si="31"/>
        <v>0.04077437805109644</v>
      </c>
      <c r="T75" s="6"/>
      <c r="U75" s="6"/>
      <c r="AH75">
        <v>91</v>
      </c>
    </row>
    <row r="76" spans="1:34" ht="14.25">
      <c r="A76" t="s">
        <v>79</v>
      </c>
      <c r="B76" s="6">
        <f t="shared" si="32"/>
        <v>11.212121212121213</v>
      </c>
      <c r="C76" s="6">
        <f>C61/C$2*100</f>
        <v>19.885342423303378</v>
      </c>
      <c r="D76" s="6">
        <f t="shared" si="30"/>
        <v>20.28595458368377</v>
      </c>
      <c r="E76" s="6">
        <f t="shared" si="30"/>
        <v>20.813262433531435</v>
      </c>
      <c r="F76" s="6">
        <f t="shared" si="30"/>
        <v>19.185160649221597</v>
      </c>
      <c r="G76" s="6">
        <f t="shared" si="30"/>
        <v>18.594346829640948</v>
      </c>
      <c r="H76" s="6">
        <f t="shared" si="30"/>
        <v>18.940929491819894</v>
      </c>
      <c r="I76" s="6">
        <f t="shared" si="30"/>
        <v>17.1856389314276</v>
      </c>
      <c r="J76" s="6">
        <f t="shared" si="30"/>
        <v>17.117609254498714</v>
      </c>
      <c r="K76" s="6">
        <f t="shared" si="30"/>
        <v>20.713455390874746</v>
      </c>
      <c r="L76" s="6">
        <f t="shared" si="30"/>
        <v>20.64212472684485</v>
      </c>
      <c r="M76" s="6">
        <f t="shared" si="30"/>
        <v>20.96496266513498</v>
      </c>
      <c r="N76" s="6">
        <f t="shared" si="30"/>
        <v>17.646637542075485</v>
      </c>
      <c r="O76" s="6">
        <f t="shared" si="30"/>
        <v>18.222795670096183</v>
      </c>
      <c r="P76" s="6">
        <f t="shared" si="30"/>
        <v>18.224471329468145</v>
      </c>
      <c r="Q76" s="6">
        <f t="shared" si="30"/>
        <v>19.325379536847752</v>
      </c>
      <c r="S76" s="6">
        <f t="shared" si="31"/>
        <v>11.255962554598568</v>
      </c>
      <c r="T76" s="6"/>
      <c r="U76" s="6"/>
      <c r="AH76">
        <v>92</v>
      </c>
    </row>
    <row r="77" ht="14.25">
      <c r="AH77">
        <v>93</v>
      </c>
    </row>
    <row r="78" ht="14.25">
      <c r="AH78">
        <v>94</v>
      </c>
    </row>
    <row r="79" ht="14.25">
      <c r="AH79">
        <v>100</v>
      </c>
    </row>
    <row r="80" ht="14.25">
      <c r="AH80">
        <v>101</v>
      </c>
    </row>
    <row r="81" spans="1:34" ht="14.25">
      <c r="A81" t="s">
        <v>128</v>
      </c>
      <c r="C81" s="9">
        <v>155</v>
      </c>
      <c r="D81" s="9">
        <v>155</v>
      </c>
      <c r="E81" s="9">
        <v>156</v>
      </c>
      <c r="F81" s="9">
        <v>156</v>
      </c>
      <c r="G81">
        <v>158</v>
      </c>
      <c r="H81">
        <v>158</v>
      </c>
      <c r="I81">
        <v>159</v>
      </c>
      <c r="J81">
        <v>160</v>
      </c>
      <c r="K81">
        <v>162</v>
      </c>
      <c r="L81">
        <v>162</v>
      </c>
      <c r="M81">
        <v>162</v>
      </c>
      <c r="N81">
        <v>164</v>
      </c>
      <c r="AH81">
        <v>102</v>
      </c>
    </row>
    <row r="82" spans="1:34" ht="14.25">
      <c r="A82" t="s">
        <v>129</v>
      </c>
      <c r="C82">
        <v>55</v>
      </c>
      <c r="D82">
        <v>55</v>
      </c>
      <c r="E82">
        <v>55</v>
      </c>
      <c r="F82">
        <v>55</v>
      </c>
      <c r="G82">
        <v>57</v>
      </c>
      <c r="H82">
        <v>57</v>
      </c>
      <c r="I82">
        <v>57</v>
      </c>
      <c r="J82">
        <v>58</v>
      </c>
      <c r="K82">
        <v>60</v>
      </c>
      <c r="L82">
        <v>60</v>
      </c>
      <c r="M82">
        <v>60</v>
      </c>
      <c r="N82">
        <v>60</v>
      </c>
      <c r="AH82">
        <v>103</v>
      </c>
    </row>
    <row r="83" spans="1:34" ht="14.25">
      <c r="A83" t="s">
        <v>130</v>
      </c>
      <c r="C83">
        <v>31</v>
      </c>
      <c r="D83">
        <v>31</v>
      </c>
      <c r="E83">
        <v>31</v>
      </c>
      <c r="F83">
        <v>31</v>
      </c>
      <c r="G83">
        <v>32</v>
      </c>
      <c r="H83">
        <v>32</v>
      </c>
      <c r="I83">
        <v>32</v>
      </c>
      <c r="J83">
        <v>32</v>
      </c>
      <c r="K83">
        <v>32</v>
      </c>
      <c r="L83">
        <v>32</v>
      </c>
      <c r="M83">
        <v>32</v>
      </c>
      <c r="N83">
        <v>32</v>
      </c>
      <c r="AH83">
        <v>104</v>
      </c>
    </row>
    <row r="84" spans="1:34" ht="14.25">
      <c r="A84" t="s">
        <v>132</v>
      </c>
      <c r="C84">
        <v>54</v>
      </c>
      <c r="D84">
        <v>54</v>
      </c>
      <c r="E84">
        <v>54</v>
      </c>
      <c r="F84">
        <v>54</v>
      </c>
      <c r="G84">
        <v>54</v>
      </c>
      <c r="H84">
        <v>54</v>
      </c>
      <c r="I84">
        <v>54</v>
      </c>
      <c r="J84">
        <v>54</v>
      </c>
      <c r="K84">
        <v>54</v>
      </c>
      <c r="L84">
        <v>54</v>
      </c>
      <c r="M84">
        <v>54</v>
      </c>
      <c r="N84">
        <v>56</v>
      </c>
      <c r="AH84">
        <v>105</v>
      </c>
    </row>
    <row r="85" spans="1:34" ht="14.25">
      <c r="A85" t="s">
        <v>131</v>
      </c>
      <c r="C85">
        <v>2</v>
      </c>
      <c r="D85">
        <v>2</v>
      </c>
      <c r="E85">
        <v>2</v>
      </c>
      <c r="F85">
        <v>3</v>
      </c>
      <c r="G85">
        <v>3</v>
      </c>
      <c r="H85">
        <v>3</v>
      </c>
      <c r="I85">
        <v>4</v>
      </c>
      <c r="J85">
        <v>4</v>
      </c>
      <c r="K85">
        <v>4</v>
      </c>
      <c r="L85">
        <v>4</v>
      </c>
      <c r="M85">
        <v>4</v>
      </c>
      <c r="N85">
        <v>4</v>
      </c>
      <c r="AH85">
        <v>106</v>
      </c>
    </row>
    <row r="86" spans="1:34" ht="14.25">
      <c r="A86" t="s">
        <v>133</v>
      </c>
      <c r="C86">
        <v>12</v>
      </c>
      <c r="D86">
        <v>12</v>
      </c>
      <c r="E86">
        <v>12</v>
      </c>
      <c r="F86">
        <v>12</v>
      </c>
      <c r="G86">
        <v>12</v>
      </c>
      <c r="H86">
        <v>12</v>
      </c>
      <c r="I86">
        <v>12</v>
      </c>
      <c r="J86">
        <v>12</v>
      </c>
      <c r="K86">
        <v>12</v>
      </c>
      <c r="L86">
        <v>12</v>
      </c>
      <c r="M86">
        <v>12</v>
      </c>
      <c r="N86">
        <v>12</v>
      </c>
      <c r="AH86">
        <v>107</v>
      </c>
    </row>
    <row r="87" spans="1:34" ht="14.25">
      <c r="A87" t="s">
        <v>100</v>
      </c>
      <c r="C87">
        <f>SUM(C82:C86)</f>
        <v>154</v>
      </c>
      <c r="D87">
        <f>SUM(D82:D86)</f>
        <v>154</v>
      </c>
      <c r="E87">
        <f>SUM(E82:E86)</f>
        <v>154</v>
      </c>
      <c r="F87">
        <f>SUM(F82:F86)</f>
        <v>155</v>
      </c>
      <c r="G87">
        <f aca="true" t="shared" si="33" ref="G87:L87">SUM(G82:G86)</f>
        <v>158</v>
      </c>
      <c r="H87">
        <f>SUM(H82:H86)</f>
        <v>158</v>
      </c>
      <c r="I87">
        <f t="shared" si="33"/>
        <v>159</v>
      </c>
      <c r="J87">
        <f t="shared" si="33"/>
        <v>160</v>
      </c>
      <c r="K87">
        <f t="shared" si="33"/>
        <v>162</v>
      </c>
      <c r="L87">
        <f t="shared" si="33"/>
        <v>162</v>
      </c>
      <c r="M87">
        <f>SUM(M82:M86)</f>
        <v>162</v>
      </c>
      <c r="N87">
        <f>SUM(N82:N86)</f>
        <v>164</v>
      </c>
      <c r="AH87">
        <v>108</v>
      </c>
    </row>
    <row r="88" spans="1:34" ht="14.25">
      <c r="A88" t="s">
        <v>134</v>
      </c>
      <c r="C88">
        <v>136</v>
      </c>
      <c r="D88">
        <v>136</v>
      </c>
      <c r="E88">
        <v>137</v>
      </c>
      <c r="F88">
        <v>137</v>
      </c>
      <c r="G88">
        <v>139</v>
      </c>
      <c r="H88">
        <v>139</v>
      </c>
      <c r="I88">
        <v>139</v>
      </c>
      <c r="J88">
        <v>139</v>
      </c>
      <c r="K88">
        <v>150</v>
      </c>
      <c r="L88">
        <v>150</v>
      </c>
      <c r="M88">
        <v>150</v>
      </c>
      <c r="N88">
        <v>151</v>
      </c>
      <c r="AH88">
        <v>109</v>
      </c>
    </row>
    <row r="89" spans="1:34" ht="14.25">
      <c r="A89" t="s">
        <v>100</v>
      </c>
      <c r="C89">
        <f>C87+C88</f>
        <v>290</v>
      </c>
      <c r="D89">
        <f>D87+D88</f>
        <v>290</v>
      </c>
      <c r="E89">
        <f>E87+E88</f>
        <v>291</v>
      </c>
      <c r="F89">
        <f aca="true" t="shared" si="34" ref="F89:L89">F87+F88</f>
        <v>292</v>
      </c>
      <c r="G89">
        <f t="shared" si="34"/>
        <v>297</v>
      </c>
      <c r="H89">
        <f>H87+H88</f>
        <v>297</v>
      </c>
      <c r="I89">
        <f t="shared" si="34"/>
        <v>298</v>
      </c>
      <c r="J89">
        <f t="shared" si="34"/>
        <v>299</v>
      </c>
      <c r="K89">
        <f t="shared" si="34"/>
        <v>312</v>
      </c>
      <c r="L89">
        <f t="shared" si="34"/>
        <v>312</v>
      </c>
      <c r="M89">
        <f>M87+M88</f>
        <v>312</v>
      </c>
      <c r="N89">
        <f>N87+N88</f>
        <v>315</v>
      </c>
      <c r="AH89">
        <v>110</v>
      </c>
    </row>
    <row r="90" ht="14.25">
      <c r="AH90">
        <v>111</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H8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5" sqref="C5:N5"/>
    </sheetView>
  </sheetViews>
  <sheetFormatPr defaultColWidth="9.140625" defaultRowHeight="15"/>
  <cols>
    <col min="1" max="1" width="14.8515625" style="0" customWidth="1"/>
    <col min="2" max="2" width="26.421875" style="3" customWidth="1"/>
    <col min="3" max="4" width="6.421875" style="0" customWidth="1"/>
    <col min="5" max="5" width="6.140625" style="0" customWidth="1"/>
    <col min="6" max="6" width="6.28125" style="0" customWidth="1"/>
    <col min="7" max="7" width="6.421875" style="0" customWidth="1"/>
    <col min="8" max="8" width="6.140625" style="0" customWidth="1"/>
    <col min="9" max="9" width="6.421875" style="0" customWidth="1"/>
    <col min="10" max="10" width="6.28125" style="0" customWidth="1"/>
    <col min="11" max="11" width="6.140625" style="0" customWidth="1"/>
    <col min="12" max="12" width="6.421875" style="0" customWidth="1"/>
    <col min="13" max="14" width="6.00390625" style="0" customWidth="1"/>
    <col min="15" max="15" width="7.7109375" style="0" customWidth="1"/>
    <col min="16" max="16" width="8.00390625" style="0" customWidth="1"/>
    <col min="17" max="17" width="7.7109375" style="0" customWidth="1"/>
    <col min="18" max="18" width="1.7109375" style="0" customWidth="1"/>
    <col min="19" max="19" width="6.7109375" style="0" customWidth="1"/>
    <col min="20" max="30" width="5.7109375" style="0" customWidth="1"/>
    <col min="31" max="31" width="7.8515625" style="0" customWidth="1"/>
    <col min="32" max="32" width="7.7109375" style="0" customWidth="1"/>
  </cols>
  <sheetData>
    <row r="1" spans="1:34" ht="60">
      <c r="A1" s="1" t="s">
        <v>0</v>
      </c>
      <c r="B1" s="2" t="s">
        <v>1</v>
      </c>
      <c r="C1" s="4" t="s">
        <v>115</v>
      </c>
      <c r="D1" s="1" t="s">
        <v>2</v>
      </c>
      <c r="E1" s="1" t="s">
        <v>3</v>
      </c>
      <c r="F1" s="1" t="s">
        <v>4</v>
      </c>
      <c r="G1" s="1" t="s">
        <v>5</v>
      </c>
      <c r="H1" s="1" t="s">
        <v>9</v>
      </c>
      <c r="I1" s="1" t="s">
        <v>10</v>
      </c>
      <c r="J1" s="1" t="s">
        <v>11</v>
      </c>
      <c r="K1" s="1" t="s">
        <v>12</v>
      </c>
      <c r="L1" s="1" t="s">
        <v>13</v>
      </c>
      <c r="M1" s="1" t="s">
        <v>14</v>
      </c>
      <c r="N1" s="2" t="s">
        <v>116</v>
      </c>
      <c r="O1" s="2" t="s">
        <v>113</v>
      </c>
      <c r="P1" s="2" t="s">
        <v>112</v>
      </c>
      <c r="Q1" s="2" t="s">
        <v>100</v>
      </c>
      <c r="S1" s="4" t="s">
        <v>115</v>
      </c>
      <c r="T1" s="1" t="s">
        <v>2</v>
      </c>
      <c r="U1" s="1" t="s">
        <v>3</v>
      </c>
      <c r="V1" s="1" t="s">
        <v>4</v>
      </c>
      <c r="W1" s="1" t="s">
        <v>5</v>
      </c>
      <c r="X1" s="1" t="s">
        <v>9</v>
      </c>
      <c r="Y1" s="1" t="s">
        <v>10</v>
      </c>
      <c r="Z1" s="1" t="s">
        <v>11</v>
      </c>
      <c r="AA1" s="1" t="s">
        <v>12</v>
      </c>
      <c r="AB1" s="1" t="s">
        <v>13</v>
      </c>
      <c r="AC1" s="1" t="s">
        <v>14</v>
      </c>
      <c r="AD1" s="2" t="s">
        <v>116</v>
      </c>
      <c r="AE1" s="2" t="s">
        <v>113</v>
      </c>
      <c r="AF1" s="2" t="s">
        <v>112</v>
      </c>
      <c r="AH1">
        <v>0</v>
      </c>
    </row>
    <row r="2" spans="1:34" ht="15">
      <c r="A2" t="s">
        <v>6</v>
      </c>
      <c r="C2">
        <v>20184</v>
      </c>
      <c r="D2">
        <v>21196</v>
      </c>
      <c r="E2">
        <v>40466</v>
      </c>
      <c r="F2">
        <v>31083</v>
      </c>
      <c r="G2">
        <v>31107</v>
      </c>
      <c r="H2">
        <v>35766</v>
      </c>
      <c r="I2">
        <v>27471</v>
      </c>
      <c r="J2">
        <v>22165</v>
      </c>
      <c r="K2">
        <v>25097</v>
      </c>
      <c r="L2">
        <v>31696</v>
      </c>
      <c r="M2">
        <v>34945</v>
      </c>
      <c r="N2">
        <v>32030</v>
      </c>
      <c r="O2" s="7">
        <f>Q2/12</f>
        <v>29433.833333333332</v>
      </c>
      <c r="P2">
        <f>ROUND(Q2/COUNT(C2:N2),0)</f>
        <v>29434</v>
      </c>
      <c r="Q2" s="7">
        <f>SUM(C2:N2)</f>
        <v>353206</v>
      </c>
      <c r="S2">
        <v>300</v>
      </c>
      <c r="T2">
        <v>307</v>
      </c>
      <c r="U2">
        <v>300</v>
      </c>
      <c r="V2">
        <v>312</v>
      </c>
      <c r="W2">
        <v>312</v>
      </c>
      <c r="X2">
        <v>314</v>
      </c>
      <c r="Y2">
        <v>317</v>
      </c>
      <c r="Z2" s="5">
        <v>318</v>
      </c>
      <c r="AA2" s="9">
        <v>318</v>
      </c>
      <c r="AB2" s="9">
        <v>318</v>
      </c>
      <c r="AC2" s="9">
        <v>318</v>
      </c>
      <c r="AD2" s="9">
        <v>318</v>
      </c>
      <c r="AE2" s="9">
        <v>318</v>
      </c>
      <c r="AF2">
        <f>ROUND(SUM(S2:AD2)/COUNT(S2:AD2),0)</f>
        <v>313</v>
      </c>
      <c r="AH2">
        <v>1</v>
      </c>
    </row>
    <row r="3" spans="1:34" ht="15">
      <c r="A3" t="s">
        <v>92</v>
      </c>
      <c r="B3" s="3" t="s">
        <v>19</v>
      </c>
      <c r="C3">
        <v>375</v>
      </c>
      <c r="D3">
        <v>433</v>
      </c>
      <c r="E3">
        <v>1087</v>
      </c>
      <c r="F3">
        <v>820</v>
      </c>
      <c r="G3">
        <v>800</v>
      </c>
      <c r="H3">
        <v>770</v>
      </c>
      <c r="I3">
        <v>698</v>
      </c>
      <c r="J3">
        <v>694</v>
      </c>
      <c r="K3">
        <v>647</v>
      </c>
      <c r="L3">
        <v>764</v>
      </c>
      <c r="M3">
        <v>505</v>
      </c>
      <c r="N3">
        <v>870</v>
      </c>
      <c r="O3" s="7">
        <f>ROUND(SUM(C3:N3)/12,0)</f>
        <v>705</v>
      </c>
      <c r="P3">
        <f>ROUND(SUM(C3:N3)/COUNT(C3:N3),0)</f>
        <v>705</v>
      </c>
      <c r="Q3" s="7">
        <f>SUM(C3:N3)</f>
        <v>8463</v>
      </c>
      <c r="S3">
        <v>4</v>
      </c>
      <c r="T3">
        <v>4</v>
      </c>
      <c r="U3">
        <v>3</v>
      </c>
      <c r="V3">
        <v>3</v>
      </c>
      <c r="W3">
        <v>3</v>
      </c>
      <c r="X3">
        <v>3</v>
      </c>
      <c r="Y3">
        <v>2</v>
      </c>
      <c r="Z3">
        <v>2</v>
      </c>
      <c r="AA3">
        <v>3</v>
      </c>
      <c r="AB3">
        <v>4</v>
      </c>
      <c r="AC3">
        <v>4</v>
      </c>
      <c r="AD3">
        <v>2</v>
      </c>
      <c r="AE3">
        <f>ROUND(SUM(S3:AD3)/12,0)</f>
        <v>3</v>
      </c>
      <c r="AF3">
        <f>ROUND(SUM(S3:AD3)/COUNT(S3:AD3),0)</f>
        <v>3</v>
      </c>
      <c r="AH3">
        <v>2</v>
      </c>
    </row>
    <row r="4" spans="1:34" ht="15">
      <c r="A4" t="s">
        <v>73</v>
      </c>
      <c r="C4" s="7">
        <f aca="true" t="shared" si="0" ref="C4:N4">C2/S2</f>
        <v>67.28</v>
      </c>
      <c r="D4" s="7">
        <f t="shared" si="0"/>
        <v>69.04234527687296</v>
      </c>
      <c r="E4" s="7">
        <f t="shared" si="0"/>
        <v>134.88666666666666</v>
      </c>
      <c r="F4" s="7">
        <f t="shared" si="0"/>
        <v>99.625</v>
      </c>
      <c r="G4" s="7">
        <f t="shared" si="0"/>
        <v>99.70192307692308</v>
      </c>
      <c r="H4" s="7">
        <f t="shared" si="0"/>
        <v>113.90445859872611</v>
      </c>
      <c r="I4" s="7">
        <f t="shared" si="0"/>
        <v>86.65930599369085</v>
      </c>
      <c r="J4" s="7">
        <f t="shared" si="0"/>
        <v>69.70125786163523</v>
      </c>
      <c r="K4" s="7">
        <f t="shared" si="0"/>
        <v>78.92138364779875</v>
      </c>
      <c r="L4" s="7">
        <f t="shared" si="0"/>
        <v>99.67295597484276</v>
      </c>
      <c r="M4" s="7">
        <f t="shared" si="0"/>
        <v>109.88993710691824</v>
      </c>
      <c r="N4" s="7">
        <f t="shared" si="0"/>
        <v>100.72327044025157</v>
      </c>
      <c r="O4" s="7">
        <f>ROUND(SUM(C4:N4)/12,0)</f>
        <v>94</v>
      </c>
      <c r="P4">
        <f>ROUND(SUM(C4:N4)/COUNT(C4:N4),0)</f>
        <v>94</v>
      </c>
      <c r="Q4" s="7">
        <f>SUM(C4:N4)</f>
        <v>1130.0085046443262</v>
      </c>
      <c r="S4" s="7">
        <f aca="true" t="shared" si="1" ref="S4:AC4">S2/2</f>
        <v>150</v>
      </c>
      <c r="T4" s="7">
        <f t="shared" si="1"/>
        <v>153.5</v>
      </c>
      <c r="U4" s="7">
        <f t="shared" si="1"/>
        <v>150</v>
      </c>
      <c r="V4" s="7">
        <f t="shared" si="1"/>
        <v>156</v>
      </c>
      <c r="W4" s="7">
        <f t="shared" si="1"/>
        <v>156</v>
      </c>
      <c r="X4" s="7">
        <f t="shared" si="1"/>
        <v>157</v>
      </c>
      <c r="Y4" s="7">
        <f t="shared" si="1"/>
        <v>158.5</v>
      </c>
      <c r="Z4" s="7">
        <f t="shared" si="1"/>
        <v>159</v>
      </c>
      <c r="AA4" s="7">
        <f t="shared" si="1"/>
        <v>159</v>
      </c>
      <c r="AB4" s="7">
        <f t="shared" si="1"/>
        <v>159</v>
      </c>
      <c r="AC4" s="7">
        <f t="shared" si="1"/>
        <v>159</v>
      </c>
      <c r="AD4" s="7">
        <f>AD2/2</f>
        <v>159</v>
      </c>
      <c r="AE4">
        <f>ROUND(SUM(S4:AD4)/12,0)</f>
        <v>156</v>
      </c>
      <c r="AF4">
        <f>ROUND(SUM(S4:AD4)/COUNT(S4:AD4),0)</f>
        <v>156</v>
      </c>
      <c r="AH4">
        <v>3</v>
      </c>
    </row>
    <row r="5" spans="3:34" ht="15">
      <c r="C5" s="11">
        <f>C6/C3</f>
        <v>5.1626666666666665</v>
      </c>
      <c r="D5" s="11">
        <f aca="true" t="shared" si="2" ref="D5:N5">D6/D3</f>
        <v>5.002309468822171</v>
      </c>
      <c r="E5" s="11">
        <f t="shared" si="2"/>
        <v>2.5087396504139834</v>
      </c>
      <c r="F5" s="11">
        <f t="shared" si="2"/>
        <v>2.696341463414634</v>
      </c>
      <c r="G5" s="11">
        <f t="shared" si="2"/>
        <v>2.83375</v>
      </c>
      <c r="H5" s="11">
        <f t="shared" si="2"/>
        <v>2.9389610389610388</v>
      </c>
      <c r="I5" s="11">
        <f t="shared" si="2"/>
        <v>3.1060171919770774</v>
      </c>
      <c r="J5" s="11">
        <f t="shared" si="2"/>
        <v>2.626801152737752</v>
      </c>
      <c r="K5" s="11">
        <f t="shared" si="2"/>
        <v>3.948995363214838</v>
      </c>
      <c r="L5" s="11">
        <f t="shared" si="2"/>
        <v>4.607329842931938</v>
      </c>
      <c r="M5" s="11">
        <f t="shared" si="2"/>
        <v>5.431683168316832</v>
      </c>
      <c r="N5" s="11">
        <f t="shared" si="2"/>
        <v>2.8689655172413793</v>
      </c>
      <c r="O5" s="7"/>
      <c r="P5" s="7"/>
      <c r="Q5" s="7"/>
      <c r="S5" s="7"/>
      <c r="T5" s="7"/>
      <c r="U5" s="7"/>
      <c r="V5" s="7"/>
      <c r="W5" s="7"/>
      <c r="X5" s="7"/>
      <c r="Y5" s="7"/>
      <c r="Z5" s="7"/>
      <c r="AA5" s="7"/>
      <c r="AB5" s="7"/>
      <c r="AC5" s="7"/>
      <c r="AD5" s="7"/>
      <c r="AE5" s="7"/>
      <c r="AF5" s="7"/>
      <c r="AH5">
        <v>4</v>
      </c>
    </row>
    <row r="6" spans="1:34" ht="60">
      <c r="A6" t="s">
        <v>89</v>
      </c>
      <c r="B6" s="3" t="s">
        <v>8</v>
      </c>
      <c r="C6">
        <v>1936</v>
      </c>
      <c r="D6">
        <v>2166</v>
      </c>
      <c r="E6">
        <v>2727</v>
      </c>
      <c r="F6">
        <v>2211</v>
      </c>
      <c r="G6">
        <v>2267</v>
      </c>
      <c r="H6">
        <v>2263</v>
      </c>
      <c r="I6">
        <v>2168</v>
      </c>
      <c r="J6">
        <v>1823</v>
      </c>
      <c r="K6">
        <v>2555</v>
      </c>
      <c r="L6">
        <v>3520</v>
      </c>
      <c r="M6">
        <v>2743</v>
      </c>
      <c r="N6">
        <v>2496</v>
      </c>
      <c r="O6" s="7">
        <f>Q6/12</f>
        <v>2406.25</v>
      </c>
      <c r="P6">
        <f>ROUND(Q6/COUNT(C6:N6),0)</f>
        <v>2406</v>
      </c>
      <c r="Q6" s="7">
        <f>SUM(C6:N6)</f>
        <v>28875</v>
      </c>
      <c r="S6">
        <v>1</v>
      </c>
      <c r="T6">
        <v>1</v>
      </c>
      <c r="U6">
        <v>1</v>
      </c>
      <c r="V6">
        <v>1</v>
      </c>
      <c r="W6">
        <v>1</v>
      </c>
      <c r="X6">
        <v>1</v>
      </c>
      <c r="Y6">
        <v>1</v>
      </c>
      <c r="Z6">
        <v>1</v>
      </c>
      <c r="AA6">
        <v>1</v>
      </c>
      <c r="AB6">
        <v>1</v>
      </c>
      <c r="AC6">
        <v>1</v>
      </c>
      <c r="AD6">
        <v>1</v>
      </c>
      <c r="AE6">
        <f>ROUND(SUM(S6:AD6)/12,0)</f>
        <v>1</v>
      </c>
      <c r="AF6">
        <f>ROUND(SUM(S6:AD6)/COUNT(S6:AD6),0)</f>
        <v>1</v>
      </c>
      <c r="AH6">
        <v>5</v>
      </c>
    </row>
    <row r="7" spans="1:34" ht="60">
      <c r="A7" t="s">
        <v>7</v>
      </c>
      <c r="B7" s="3" t="s">
        <v>8</v>
      </c>
      <c r="C7" s="8">
        <v>1009</v>
      </c>
      <c r="D7" s="8">
        <v>1053</v>
      </c>
      <c r="E7" s="8">
        <v>1100</v>
      </c>
      <c r="F7" s="8">
        <v>1002</v>
      </c>
      <c r="G7" s="8">
        <v>1052</v>
      </c>
      <c r="H7" s="8">
        <v>841</v>
      </c>
      <c r="I7" s="8">
        <v>693</v>
      </c>
      <c r="J7" s="8">
        <v>679</v>
      </c>
      <c r="K7" s="8">
        <v>817</v>
      </c>
      <c r="L7" s="8">
        <v>879</v>
      </c>
      <c r="M7" s="8">
        <v>776</v>
      </c>
      <c r="N7" s="8">
        <v>683</v>
      </c>
      <c r="O7" s="8">
        <f aca="true" t="shared" si="3" ref="O7:O39">ROUND(SUM(C7:N7)/12,0)</f>
        <v>882</v>
      </c>
      <c r="P7" s="8">
        <f aca="true" t="shared" si="4" ref="P7:P39">ROUND(SUM(C7:N7)/COUNT(C7:N7),0)</f>
        <v>882</v>
      </c>
      <c r="Q7" s="8">
        <f aca="true" t="shared" si="5" ref="Q7:Q39">SUM(C7:N7)</f>
        <v>10584</v>
      </c>
      <c r="S7" s="8">
        <v>2</v>
      </c>
      <c r="T7" s="8">
        <v>2</v>
      </c>
      <c r="U7" s="8">
        <v>2</v>
      </c>
      <c r="V7" s="8">
        <v>2</v>
      </c>
      <c r="W7" s="8">
        <v>2</v>
      </c>
      <c r="X7" s="8">
        <v>2</v>
      </c>
      <c r="Y7" s="8">
        <v>3</v>
      </c>
      <c r="Z7" s="8">
        <v>3</v>
      </c>
      <c r="AA7" s="8">
        <v>2</v>
      </c>
      <c r="AB7" s="8">
        <v>2</v>
      </c>
      <c r="AC7" s="8">
        <v>3</v>
      </c>
      <c r="AD7" s="8">
        <v>3</v>
      </c>
      <c r="AE7" s="8">
        <f aca="true" t="shared" si="6" ref="AE7:AE39">ROUND(SUM(S7:AD7)/12,0)</f>
        <v>2</v>
      </c>
      <c r="AF7" s="8">
        <f aca="true" t="shared" si="7" ref="AF7:AF39">ROUND(SUM(S7:AD7)/COUNT(S7:AD7),0)</f>
        <v>2</v>
      </c>
      <c r="AH7">
        <v>6</v>
      </c>
    </row>
    <row r="8" spans="1:34" ht="60">
      <c r="A8" t="s">
        <v>88</v>
      </c>
      <c r="B8" s="3" t="s">
        <v>8</v>
      </c>
      <c r="C8">
        <v>106</v>
      </c>
      <c r="D8">
        <v>113</v>
      </c>
      <c r="E8">
        <v>166</v>
      </c>
      <c r="F8">
        <v>149</v>
      </c>
      <c r="G8">
        <v>192</v>
      </c>
      <c r="H8">
        <v>172</v>
      </c>
      <c r="I8">
        <v>441</v>
      </c>
      <c r="J8">
        <v>94</v>
      </c>
      <c r="O8" s="7">
        <f t="shared" si="3"/>
        <v>119</v>
      </c>
      <c r="P8">
        <f t="shared" si="4"/>
        <v>179</v>
      </c>
      <c r="Q8" s="7">
        <f t="shared" si="5"/>
        <v>1433</v>
      </c>
      <c r="S8">
        <v>44</v>
      </c>
      <c r="T8">
        <v>39</v>
      </c>
      <c r="U8">
        <v>60</v>
      </c>
      <c r="V8">
        <v>44</v>
      </c>
      <c r="W8">
        <v>24</v>
      </c>
      <c r="X8">
        <v>46</v>
      </c>
      <c r="Y8">
        <v>5</v>
      </c>
      <c r="Z8">
        <v>50</v>
      </c>
      <c r="AE8">
        <f t="shared" si="6"/>
        <v>26</v>
      </c>
      <c r="AF8">
        <f t="shared" si="7"/>
        <v>39</v>
      </c>
      <c r="AH8">
        <v>7</v>
      </c>
    </row>
    <row r="9" spans="1:34" ht="60">
      <c r="A9" t="s">
        <v>90</v>
      </c>
      <c r="B9" s="3" t="s">
        <v>16</v>
      </c>
      <c r="C9" s="10"/>
      <c r="D9" s="10"/>
      <c r="E9" s="10"/>
      <c r="F9" s="10"/>
      <c r="G9" s="10"/>
      <c r="H9" s="10"/>
      <c r="I9" s="10"/>
      <c r="J9" s="10"/>
      <c r="K9" s="10"/>
      <c r="L9" s="10"/>
      <c r="M9" s="10"/>
      <c r="N9" s="10">
        <v>0</v>
      </c>
      <c r="O9" s="10">
        <f t="shared" si="3"/>
        <v>0</v>
      </c>
      <c r="P9" s="10">
        <f t="shared" si="4"/>
        <v>0</v>
      </c>
      <c r="Q9" s="10">
        <f t="shared" si="5"/>
        <v>0</v>
      </c>
      <c r="S9" s="10"/>
      <c r="T9" s="10"/>
      <c r="U9" s="10"/>
      <c r="V9" s="10"/>
      <c r="W9" s="10"/>
      <c r="X9" s="10"/>
      <c r="Y9" s="10"/>
      <c r="Z9" s="10"/>
      <c r="AA9" s="10"/>
      <c r="AB9" s="10"/>
      <c r="AC9" s="10"/>
      <c r="AD9" s="10">
        <v>318</v>
      </c>
      <c r="AE9" s="10">
        <f t="shared" si="6"/>
        <v>27</v>
      </c>
      <c r="AF9" s="10">
        <f t="shared" si="7"/>
        <v>318</v>
      </c>
      <c r="AH9">
        <v>8</v>
      </c>
    </row>
    <row r="10" spans="1:34" ht="60">
      <c r="A10" t="s">
        <v>17</v>
      </c>
      <c r="B10" s="3" t="s">
        <v>16</v>
      </c>
      <c r="C10" s="10"/>
      <c r="D10" s="10"/>
      <c r="E10" s="10"/>
      <c r="F10" s="10"/>
      <c r="G10" s="10"/>
      <c r="H10" s="10"/>
      <c r="I10" s="10"/>
      <c r="J10" s="10"/>
      <c r="K10" s="10"/>
      <c r="L10" s="10"/>
      <c r="M10" s="10"/>
      <c r="N10" s="10">
        <v>0</v>
      </c>
      <c r="O10" s="10">
        <f t="shared" si="3"/>
        <v>0</v>
      </c>
      <c r="P10" s="10">
        <f t="shared" si="4"/>
        <v>0</v>
      </c>
      <c r="Q10" s="10">
        <f t="shared" si="5"/>
        <v>0</v>
      </c>
      <c r="S10" s="10"/>
      <c r="T10" s="10"/>
      <c r="U10" s="10"/>
      <c r="V10" s="10"/>
      <c r="W10" s="10"/>
      <c r="X10" s="10"/>
      <c r="Y10" s="10"/>
      <c r="Z10" s="10"/>
      <c r="AA10" s="10"/>
      <c r="AB10" s="10"/>
      <c r="AC10" s="10"/>
      <c r="AD10" s="10">
        <v>318</v>
      </c>
      <c r="AE10" s="10">
        <f t="shared" si="6"/>
        <v>27</v>
      </c>
      <c r="AF10" s="10">
        <f t="shared" si="7"/>
        <v>318</v>
      </c>
      <c r="AH10">
        <v>9</v>
      </c>
    </row>
    <row r="11" spans="1:34" ht="60">
      <c r="A11" t="s">
        <v>91</v>
      </c>
      <c r="B11" s="3" t="s">
        <v>16</v>
      </c>
      <c r="C11">
        <v>14</v>
      </c>
      <c r="D11">
        <v>20</v>
      </c>
      <c r="E11">
        <v>161</v>
      </c>
      <c r="F11">
        <v>34</v>
      </c>
      <c r="G11">
        <v>30</v>
      </c>
      <c r="H11">
        <v>34</v>
      </c>
      <c r="I11">
        <v>27</v>
      </c>
      <c r="J11">
        <v>16</v>
      </c>
      <c r="O11" s="7">
        <f t="shared" si="3"/>
        <v>28</v>
      </c>
      <c r="P11">
        <f t="shared" si="4"/>
        <v>42</v>
      </c>
      <c r="Q11" s="7">
        <f t="shared" si="5"/>
        <v>336</v>
      </c>
      <c r="S11">
        <v>274</v>
      </c>
      <c r="T11">
        <v>226</v>
      </c>
      <c r="U11">
        <v>63</v>
      </c>
      <c r="V11">
        <v>225</v>
      </c>
      <c r="W11">
        <v>293</v>
      </c>
      <c r="X11">
        <v>242</v>
      </c>
      <c r="Y11">
        <v>263</v>
      </c>
      <c r="Z11">
        <v>285</v>
      </c>
      <c r="AE11">
        <f t="shared" si="6"/>
        <v>156</v>
      </c>
      <c r="AF11">
        <f t="shared" si="7"/>
        <v>234</v>
      </c>
      <c r="AH11">
        <v>10</v>
      </c>
    </row>
    <row r="12" spans="1:34" ht="75">
      <c r="A12" t="s">
        <v>56</v>
      </c>
      <c r="B12" s="3" t="s">
        <v>57</v>
      </c>
      <c r="C12">
        <v>30</v>
      </c>
      <c r="D12">
        <v>35</v>
      </c>
      <c r="E12">
        <v>62</v>
      </c>
      <c r="F12">
        <v>41</v>
      </c>
      <c r="G12">
        <v>38</v>
      </c>
      <c r="H12">
        <v>67</v>
      </c>
      <c r="I12">
        <v>51</v>
      </c>
      <c r="J12">
        <v>40</v>
      </c>
      <c r="O12" s="7">
        <f t="shared" si="3"/>
        <v>30</v>
      </c>
      <c r="P12">
        <f t="shared" si="4"/>
        <v>46</v>
      </c>
      <c r="Q12" s="7">
        <f t="shared" si="5"/>
        <v>364</v>
      </c>
      <c r="S12">
        <v>174</v>
      </c>
      <c r="T12">
        <v>163</v>
      </c>
      <c r="U12">
        <v>180</v>
      </c>
      <c r="V12">
        <v>206</v>
      </c>
      <c r="W12">
        <v>253</v>
      </c>
      <c r="X12">
        <v>164</v>
      </c>
      <c r="Y12">
        <v>171</v>
      </c>
      <c r="Z12">
        <v>164</v>
      </c>
      <c r="AE12">
        <f t="shared" si="6"/>
        <v>123</v>
      </c>
      <c r="AF12">
        <f t="shared" si="7"/>
        <v>184</v>
      </c>
      <c r="AH12">
        <v>11</v>
      </c>
    </row>
    <row r="13" spans="1:34" ht="60">
      <c r="A13" t="s">
        <v>60</v>
      </c>
      <c r="B13" s="3" t="s">
        <v>61</v>
      </c>
      <c r="C13">
        <v>15</v>
      </c>
      <c r="D13">
        <v>14</v>
      </c>
      <c r="E13">
        <v>16</v>
      </c>
      <c r="F13">
        <v>24</v>
      </c>
      <c r="G13">
        <v>26</v>
      </c>
      <c r="H13">
        <v>21</v>
      </c>
      <c r="I13">
        <v>25</v>
      </c>
      <c r="J13">
        <v>11</v>
      </c>
      <c r="O13" s="7">
        <f t="shared" si="3"/>
        <v>13</v>
      </c>
      <c r="P13">
        <f t="shared" si="4"/>
        <v>19</v>
      </c>
      <c r="Q13" s="7">
        <f t="shared" si="5"/>
        <v>152</v>
      </c>
      <c r="S13">
        <v>264</v>
      </c>
      <c r="T13">
        <v>257</v>
      </c>
      <c r="U13">
        <v>274</v>
      </c>
      <c r="V13">
        <v>264</v>
      </c>
      <c r="W13">
        <v>306</v>
      </c>
      <c r="X13">
        <v>300</v>
      </c>
      <c r="Y13">
        <v>271</v>
      </c>
      <c r="Z13">
        <v>302</v>
      </c>
      <c r="AE13">
        <f t="shared" si="6"/>
        <v>187</v>
      </c>
      <c r="AF13">
        <f t="shared" si="7"/>
        <v>280</v>
      </c>
      <c r="AH13">
        <v>12</v>
      </c>
    </row>
    <row r="14" spans="1:34" ht="45">
      <c r="A14" t="s">
        <v>26</v>
      </c>
      <c r="B14" s="3" t="s">
        <v>27</v>
      </c>
      <c r="C14">
        <v>30</v>
      </c>
      <c r="D14">
        <v>47</v>
      </c>
      <c r="E14">
        <v>69</v>
      </c>
      <c r="F14">
        <v>76</v>
      </c>
      <c r="G14">
        <v>60</v>
      </c>
      <c r="H14">
        <v>109</v>
      </c>
      <c r="I14">
        <v>80</v>
      </c>
      <c r="J14">
        <v>56</v>
      </c>
      <c r="O14" s="7">
        <f t="shared" si="3"/>
        <v>44</v>
      </c>
      <c r="P14">
        <f t="shared" si="4"/>
        <v>66</v>
      </c>
      <c r="Q14" s="7">
        <f t="shared" si="5"/>
        <v>527</v>
      </c>
      <c r="S14">
        <v>169</v>
      </c>
      <c r="T14">
        <v>123</v>
      </c>
      <c r="U14">
        <v>166</v>
      </c>
      <c r="V14">
        <v>125</v>
      </c>
      <c r="W14">
        <v>158</v>
      </c>
      <c r="X14">
        <v>104</v>
      </c>
      <c r="Y14">
        <v>105</v>
      </c>
      <c r="Z14">
        <v>127</v>
      </c>
      <c r="AE14">
        <f t="shared" si="6"/>
        <v>90</v>
      </c>
      <c r="AF14">
        <f t="shared" si="7"/>
        <v>135</v>
      </c>
      <c r="AH14">
        <v>13</v>
      </c>
    </row>
    <row r="15" spans="1:34" ht="30">
      <c r="A15" t="s">
        <v>30</v>
      </c>
      <c r="B15" s="3" t="s">
        <v>31</v>
      </c>
      <c r="C15">
        <v>54</v>
      </c>
      <c r="D15">
        <v>73</v>
      </c>
      <c r="E15">
        <v>135</v>
      </c>
      <c r="F15">
        <v>76</v>
      </c>
      <c r="G15">
        <v>84</v>
      </c>
      <c r="H15">
        <v>191</v>
      </c>
      <c r="I15">
        <v>111</v>
      </c>
      <c r="J15">
        <v>86</v>
      </c>
      <c r="O15" s="7">
        <f t="shared" si="3"/>
        <v>68</v>
      </c>
      <c r="P15">
        <f t="shared" si="4"/>
        <v>101</v>
      </c>
      <c r="Q15" s="7">
        <f t="shared" si="5"/>
        <v>810</v>
      </c>
      <c r="S15">
        <v>108</v>
      </c>
      <c r="T15">
        <v>80</v>
      </c>
      <c r="U15">
        <v>82</v>
      </c>
      <c r="V15">
        <v>126</v>
      </c>
      <c r="W15">
        <v>111</v>
      </c>
      <c r="X15">
        <v>42</v>
      </c>
      <c r="Y15">
        <v>64</v>
      </c>
      <c r="Z15">
        <v>64</v>
      </c>
      <c r="AE15">
        <f t="shared" si="6"/>
        <v>56</v>
      </c>
      <c r="AF15">
        <f t="shared" si="7"/>
        <v>85</v>
      </c>
      <c r="AH15">
        <v>14</v>
      </c>
    </row>
    <row r="16" spans="1:34" ht="60">
      <c r="A16" t="s">
        <v>36</v>
      </c>
      <c r="B16" s="3" t="s">
        <v>37</v>
      </c>
      <c r="C16">
        <v>33</v>
      </c>
      <c r="D16">
        <v>28</v>
      </c>
      <c r="E16">
        <v>58</v>
      </c>
      <c r="F16">
        <v>57</v>
      </c>
      <c r="G16">
        <v>63</v>
      </c>
      <c r="H16">
        <v>68</v>
      </c>
      <c r="I16">
        <v>69</v>
      </c>
      <c r="J16">
        <v>29</v>
      </c>
      <c r="O16" s="7">
        <f t="shared" si="3"/>
        <v>34</v>
      </c>
      <c r="P16">
        <f t="shared" si="4"/>
        <v>51</v>
      </c>
      <c r="Q16" s="7">
        <f t="shared" si="5"/>
        <v>405</v>
      </c>
      <c r="S16">
        <v>159</v>
      </c>
      <c r="T16">
        <v>193</v>
      </c>
      <c r="U16">
        <v>188</v>
      </c>
      <c r="V16">
        <v>168</v>
      </c>
      <c r="W16">
        <v>152</v>
      </c>
      <c r="X16">
        <v>162</v>
      </c>
      <c r="Y16">
        <v>131</v>
      </c>
      <c r="Z16">
        <v>208</v>
      </c>
      <c r="AE16">
        <f t="shared" si="6"/>
        <v>113</v>
      </c>
      <c r="AF16">
        <f t="shared" si="7"/>
        <v>170</v>
      </c>
      <c r="AH16">
        <v>15</v>
      </c>
    </row>
    <row r="17" spans="1:34" ht="45">
      <c r="A17" t="s">
        <v>34</v>
      </c>
      <c r="B17" s="3" t="s">
        <v>35</v>
      </c>
      <c r="C17">
        <v>33</v>
      </c>
      <c r="D17">
        <v>33</v>
      </c>
      <c r="E17">
        <v>88</v>
      </c>
      <c r="F17">
        <v>59</v>
      </c>
      <c r="G17">
        <v>77</v>
      </c>
      <c r="H17">
        <v>70</v>
      </c>
      <c r="I17">
        <v>74</v>
      </c>
      <c r="J17">
        <v>45</v>
      </c>
      <c r="O17" s="7">
        <f t="shared" si="3"/>
        <v>40</v>
      </c>
      <c r="P17">
        <f t="shared" si="4"/>
        <v>60</v>
      </c>
      <c r="Q17" s="7">
        <f t="shared" si="5"/>
        <v>479</v>
      </c>
      <c r="S17">
        <v>160</v>
      </c>
      <c r="T17">
        <v>170</v>
      </c>
      <c r="U17">
        <v>140</v>
      </c>
      <c r="V17">
        <v>165</v>
      </c>
      <c r="W17" s="5">
        <v>127</v>
      </c>
      <c r="X17" s="5">
        <v>159</v>
      </c>
      <c r="Y17" s="5">
        <v>124</v>
      </c>
      <c r="Z17" s="5">
        <v>152</v>
      </c>
      <c r="AA17" s="5"/>
      <c r="AB17" s="5"/>
      <c r="AC17" s="5"/>
      <c r="AD17" s="5"/>
      <c r="AE17">
        <f t="shared" si="6"/>
        <v>100</v>
      </c>
      <c r="AF17">
        <f t="shared" si="7"/>
        <v>150</v>
      </c>
      <c r="AH17">
        <v>16</v>
      </c>
    </row>
    <row r="18" spans="1:34" ht="60">
      <c r="A18" t="s">
        <v>52</v>
      </c>
      <c r="B18" s="3" t="s">
        <v>53</v>
      </c>
      <c r="C18">
        <v>22</v>
      </c>
      <c r="D18">
        <v>27</v>
      </c>
      <c r="E18">
        <v>76</v>
      </c>
      <c r="F18">
        <v>71</v>
      </c>
      <c r="G18">
        <v>59</v>
      </c>
      <c r="H18">
        <v>63</v>
      </c>
      <c r="I18">
        <v>61</v>
      </c>
      <c r="J18">
        <v>31</v>
      </c>
      <c r="O18" s="7">
        <f t="shared" si="3"/>
        <v>34</v>
      </c>
      <c r="P18">
        <f t="shared" si="4"/>
        <v>51</v>
      </c>
      <c r="Q18" s="7">
        <f t="shared" si="5"/>
        <v>410</v>
      </c>
      <c r="S18">
        <v>218</v>
      </c>
      <c r="T18">
        <v>195</v>
      </c>
      <c r="U18">
        <v>157</v>
      </c>
      <c r="V18">
        <v>137</v>
      </c>
      <c r="W18" s="5">
        <v>164</v>
      </c>
      <c r="X18" s="5">
        <v>172</v>
      </c>
      <c r="Y18" s="5">
        <v>143</v>
      </c>
      <c r="Z18" s="5">
        <v>191</v>
      </c>
      <c r="AA18" s="5"/>
      <c r="AB18" s="5"/>
      <c r="AC18" s="5"/>
      <c r="AD18" s="5"/>
      <c r="AE18">
        <f t="shared" si="6"/>
        <v>115</v>
      </c>
      <c r="AF18">
        <f t="shared" si="7"/>
        <v>172</v>
      </c>
      <c r="AH18">
        <v>17</v>
      </c>
    </row>
    <row r="19" spans="1:34" ht="60">
      <c r="A19" t="s">
        <v>49</v>
      </c>
      <c r="B19" s="3" t="s">
        <v>48</v>
      </c>
      <c r="C19">
        <v>22</v>
      </c>
      <c r="D19">
        <v>20</v>
      </c>
      <c r="E19">
        <v>58</v>
      </c>
      <c r="F19">
        <v>44</v>
      </c>
      <c r="G19">
        <v>45</v>
      </c>
      <c r="H19">
        <v>62</v>
      </c>
      <c r="I19">
        <v>53</v>
      </c>
      <c r="J19">
        <v>23</v>
      </c>
      <c r="O19" s="7">
        <f t="shared" si="3"/>
        <v>27</v>
      </c>
      <c r="P19">
        <f t="shared" si="4"/>
        <v>41</v>
      </c>
      <c r="Q19" s="7">
        <f t="shared" si="5"/>
        <v>327</v>
      </c>
      <c r="S19">
        <v>217</v>
      </c>
      <c r="T19">
        <v>227</v>
      </c>
      <c r="U19">
        <v>191</v>
      </c>
      <c r="V19">
        <v>197</v>
      </c>
      <c r="W19" s="5">
        <v>223</v>
      </c>
      <c r="X19" s="5">
        <v>176</v>
      </c>
      <c r="Y19" s="5">
        <v>164</v>
      </c>
      <c r="Z19" s="5">
        <v>243</v>
      </c>
      <c r="AA19" s="5"/>
      <c r="AB19" s="5"/>
      <c r="AC19" s="5"/>
      <c r="AD19" s="5"/>
      <c r="AE19">
        <f t="shared" si="6"/>
        <v>137</v>
      </c>
      <c r="AF19">
        <f t="shared" si="7"/>
        <v>205</v>
      </c>
      <c r="AH19">
        <v>18</v>
      </c>
    </row>
    <row r="20" spans="1:34" ht="45">
      <c r="A20" t="s">
        <v>58</v>
      </c>
      <c r="B20" s="3" t="s">
        <v>59</v>
      </c>
      <c r="C20">
        <v>9</v>
      </c>
      <c r="D20">
        <v>10</v>
      </c>
      <c r="E20">
        <v>17</v>
      </c>
      <c r="F20">
        <v>24</v>
      </c>
      <c r="G20" s="5">
        <v>38</v>
      </c>
      <c r="H20" s="5">
        <v>20</v>
      </c>
      <c r="I20" s="5">
        <v>24</v>
      </c>
      <c r="J20" s="5">
        <v>14</v>
      </c>
      <c r="K20" s="5"/>
      <c r="L20" s="5"/>
      <c r="M20" s="5"/>
      <c r="N20" s="5"/>
      <c r="O20" s="7">
        <f t="shared" si="3"/>
        <v>13</v>
      </c>
      <c r="P20">
        <f t="shared" si="4"/>
        <v>20</v>
      </c>
      <c r="Q20" s="7">
        <f t="shared" si="5"/>
        <v>156</v>
      </c>
      <c r="S20">
        <v>294</v>
      </c>
      <c r="T20">
        <v>287</v>
      </c>
      <c r="U20">
        <v>273</v>
      </c>
      <c r="V20">
        <v>267</v>
      </c>
      <c r="W20" s="5">
        <v>252</v>
      </c>
      <c r="X20" s="5">
        <v>302</v>
      </c>
      <c r="Y20" s="5">
        <v>278</v>
      </c>
      <c r="Z20" s="5">
        <v>292</v>
      </c>
      <c r="AA20" s="5"/>
      <c r="AB20" s="5"/>
      <c r="AC20" s="5"/>
      <c r="AD20" s="5"/>
      <c r="AE20">
        <f t="shared" si="6"/>
        <v>187</v>
      </c>
      <c r="AF20">
        <f t="shared" si="7"/>
        <v>281</v>
      </c>
      <c r="AH20">
        <v>19</v>
      </c>
    </row>
    <row r="21" spans="1:34" ht="60">
      <c r="A21" t="s">
        <v>38</v>
      </c>
      <c r="B21" s="3" t="s">
        <v>39</v>
      </c>
      <c r="C21">
        <v>28</v>
      </c>
      <c r="D21">
        <v>34</v>
      </c>
      <c r="E21">
        <v>91</v>
      </c>
      <c r="F21">
        <v>76</v>
      </c>
      <c r="G21">
        <v>73</v>
      </c>
      <c r="H21">
        <v>116</v>
      </c>
      <c r="I21">
        <v>99</v>
      </c>
      <c r="J21">
        <v>130</v>
      </c>
      <c r="O21" s="7">
        <f t="shared" si="3"/>
        <v>54</v>
      </c>
      <c r="P21">
        <f t="shared" si="4"/>
        <v>81</v>
      </c>
      <c r="Q21" s="7">
        <f t="shared" si="5"/>
        <v>647</v>
      </c>
      <c r="S21">
        <v>179</v>
      </c>
      <c r="T21">
        <v>166</v>
      </c>
      <c r="U21">
        <v>131</v>
      </c>
      <c r="V21">
        <v>127</v>
      </c>
      <c r="W21">
        <v>133</v>
      </c>
      <c r="X21">
        <v>98</v>
      </c>
      <c r="Y21">
        <v>76</v>
      </c>
      <c r="Z21">
        <v>30</v>
      </c>
      <c r="AE21">
        <f t="shared" si="6"/>
        <v>78</v>
      </c>
      <c r="AF21">
        <f t="shared" si="7"/>
        <v>118</v>
      </c>
      <c r="AH21">
        <v>20</v>
      </c>
    </row>
    <row r="22" spans="1:34" ht="30">
      <c r="A22" t="s">
        <v>28</v>
      </c>
      <c r="B22" s="3" t="s">
        <v>29</v>
      </c>
      <c r="C22">
        <v>78</v>
      </c>
      <c r="D22">
        <v>97</v>
      </c>
      <c r="E22">
        <v>151</v>
      </c>
      <c r="F22">
        <v>129</v>
      </c>
      <c r="G22">
        <v>156</v>
      </c>
      <c r="H22">
        <v>160</v>
      </c>
      <c r="I22">
        <v>80</v>
      </c>
      <c r="J22">
        <v>72</v>
      </c>
      <c r="O22" s="7">
        <f t="shared" si="3"/>
        <v>77</v>
      </c>
      <c r="P22">
        <f t="shared" si="4"/>
        <v>115</v>
      </c>
      <c r="Q22" s="7">
        <f t="shared" si="5"/>
        <v>923</v>
      </c>
      <c r="S22">
        <v>79</v>
      </c>
      <c r="T22">
        <v>50</v>
      </c>
      <c r="U22">
        <v>68</v>
      </c>
      <c r="V22">
        <v>56</v>
      </c>
      <c r="W22">
        <v>36</v>
      </c>
      <c r="X22">
        <v>55</v>
      </c>
      <c r="Y22">
        <v>106</v>
      </c>
      <c r="Z22">
        <v>86</v>
      </c>
      <c r="AE22">
        <f t="shared" si="6"/>
        <v>45</v>
      </c>
      <c r="AF22">
        <f t="shared" si="7"/>
        <v>67</v>
      </c>
      <c r="AH22">
        <v>21</v>
      </c>
    </row>
    <row r="23" spans="1:34" ht="45">
      <c r="A23" t="s">
        <v>54</v>
      </c>
      <c r="B23" s="3" t="s">
        <v>55</v>
      </c>
      <c r="C23">
        <v>15</v>
      </c>
      <c r="D23">
        <v>13</v>
      </c>
      <c r="E23">
        <v>13</v>
      </c>
      <c r="F23">
        <v>21</v>
      </c>
      <c r="G23">
        <v>37</v>
      </c>
      <c r="H23">
        <v>33</v>
      </c>
      <c r="I23">
        <v>31</v>
      </c>
      <c r="J23">
        <v>22</v>
      </c>
      <c r="O23" s="7">
        <f t="shared" si="3"/>
        <v>15</v>
      </c>
      <c r="P23">
        <f t="shared" si="4"/>
        <v>23</v>
      </c>
      <c r="Q23" s="7">
        <f t="shared" si="5"/>
        <v>185</v>
      </c>
      <c r="S23">
        <v>266</v>
      </c>
      <c r="T23">
        <v>270</v>
      </c>
      <c r="U23">
        <v>288</v>
      </c>
      <c r="V23">
        <v>286</v>
      </c>
      <c r="W23">
        <v>259</v>
      </c>
      <c r="X23">
        <v>245</v>
      </c>
      <c r="Y23">
        <v>237</v>
      </c>
      <c r="Z23">
        <v>249</v>
      </c>
      <c r="AE23">
        <f t="shared" si="6"/>
        <v>175</v>
      </c>
      <c r="AF23">
        <f t="shared" si="7"/>
        <v>263</v>
      </c>
      <c r="AH23">
        <v>22</v>
      </c>
    </row>
    <row r="24" spans="1:34" ht="30">
      <c r="A24" t="s">
        <v>32</v>
      </c>
      <c r="B24" s="3" t="s">
        <v>33</v>
      </c>
      <c r="C24">
        <v>30</v>
      </c>
      <c r="D24">
        <v>35</v>
      </c>
      <c r="E24">
        <v>89</v>
      </c>
      <c r="F24">
        <v>69</v>
      </c>
      <c r="G24">
        <v>56</v>
      </c>
      <c r="H24">
        <v>76</v>
      </c>
      <c r="I24">
        <v>63</v>
      </c>
      <c r="J24">
        <v>40</v>
      </c>
      <c r="O24" s="7">
        <f t="shared" si="3"/>
        <v>38</v>
      </c>
      <c r="P24">
        <f t="shared" si="4"/>
        <v>57</v>
      </c>
      <c r="Q24" s="7">
        <f t="shared" si="5"/>
        <v>458</v>
      </c>
      <c r="S24">
        <v>173</v>
      </c>
      <c r="T24">
        <v>162</v>
      </c>
      <c r="U24">
        <v>138</v>
      </c>
      <c r="V24">
        <v>145</v>
      </c>
      <c r="W24" s="5">
        <v>176</v>
      </c>
      <c r="X24" s="5">
        <v>147</v>
      </c>
      <c r="Y24" s="5">
        <v>137</v>
      </c>
      <c r="Z24" s="5">
        <v>163</v>
      </c>
      <c r="AA24" s="5"/>
      <c r="AB24" s="5"/>
      <c r="AC24" s="5"/>
      <c r="AD24" s="5"/>
      <c r="AE24">
        <f t="shared" si="6"/>
        <v>103</v>
      </c>
      <c r="AF24">
        <f t="shared" si="7"/>
        <v>155</v>
      </c>
      <c r="AH24">
        <v>23</v>
      </c>
    </row>
    <row r="25" spans="1:34" ht="60">
      <c r="A25" t="s">
        <v>62</v>
      </c>
      <c r="B25" s="3" t="s">
        <v>43</v>
      </c>
      <c r="C25">
        <v>13</v>
      </c>
      <c r="D25">
        <v>12</v>
      </c>
      <c r="E25">
        <v>19</v>
      </c>
      <c r="F25">
        <v>27</v>
      </c>
      <c r="G25">
        <v>60</v>
      </c>
      <c r="H25">
        <v>22</v>
      </c>
      <c r="I25">
        <v>25</v>
      </c>
      <c r="J25">
        <v>21</v>
      </c>
      <c r="O25" s="7">
        <f t="shared" si="3"/>
        <v>17</v>
      </c>
      <c r="P25">
        <f t="shared" si="4"/>
        <v>25</v>
      </c>
      <c r="Q25" s="7">
        <f t="shared" si="5"/>
        <v>199</v>
      </c>
      <c r="S25">
        <v>277</v>
      </c>
      <c r="T25">
        <v>278</v>
      </c>
      <c r="U25">
        <v>265</v>
      </c>
      <c r="V25">
        <v>249</v>
      </c>
      <c r="W25" s="5">
        <v>159</v>
      </c>
      <c r="X25" s="5">
        <v>298</v>
      </c>
      <c r="Y25" s="5">
        <v>272</v>
      </c>
      <c r="Z25" s="5">
        <v>252</v>
      </c>
      <c r="AA25" s="5"/>
      <c r="AB25" s="5"/>
      <c r="AC25" s="5"/>
      <c r="AD25" s="5"/>
      <c r="AE25">
        <f t="shared" si="6"/>
        <v>171</v>
      </c>
      <c r="AF25">
        <f t="shared" si="7"/>
        <v>256</v>
      </c>
      <c r="AH25">
        <v>24</v>
      </c>
    </row>
    <row r="26" spans="1:34" ht="60">
      <c r="A26" t="s">
        <v>63</v>
      </c>
      <c r="B26" s="3" t="s">
        <v>43</v>
      </c>
      <c r="C26">
        <v>7</v>
      </c>
      <c r="D26">
        <v>9</v>
      </c>
      <c r="E26">
        <v>13</v>
      </c>
      <c r="F26">
        <v>20</v>
      </c>
      <c r="G26">
        <v>32</v>
      </c>
      <c r="H26">
        <v>34</v>
      </c>
      <c r="I26">
        <v>42</v>
      </c>
      <c r="J26">
        <v>24</v>
      </c>
      <c r="O26" s="7">
        <f t="shared" si="3"/>
        <v>15</v>
      </c>
      <c r="P26">
        <f t="shared" si="4"/>
        <v>23</v>
      </c>
      <c r="Q26" s="7">
        <f t="shared" si="5"/>
        <v>181</v>
      </c>
      <c r="S26">
        <v>298</v>
      </c>
      <c r="T26">
        <v>289</v>
      </c>
      <c r="U26">
        <v>286</v>
      </c>
      <c r="V26">
        <v>287</v>
      </c>
      <c r="W26" s="5">
        <v>282</v>
      </c>
      <c r="X26" s="5">
        <v>237</v>
      </c>
      <c r="Y26" s="5">
        <v>197</v>
      </c>
      <c r="Z26" s="5">
        <v>235</v>
      </c>
      <c r="AA26" s="5"/>
      <c r="AB26" s="5"/>
      <c r="AC26" s="5"/>
      <c r="AD26" s="5"/>
      <c r="AE26">
        <f t="shared" si="6"/>
        <v>176</v>
      </c>
      <c r="AF26">
        <f t="shared" si="7"/>
        <v>264</v>
      </c>
      <c r="AH26">
        <v>25</v>
      </c>
    </row>
    <row r="27" spans="1:34" ht="60">
      <c r="A27" t="s">
        <v>42</v>
      </c>
      <c r="B27" s="3" t="s">
        <v>43</v>
      </c>
      <c r="C27">
        <v>27</v>
      </c>
      <c r="D27">
        <v>24</v>
      </c>
      <c r="E27">
        <v>124</v>
      </c>
      <c r="F27">
        <v>57</v>
      </c>
      <c r="G27">
        <v>42</v>
      </c>
      <c r="H27">
        <v>80</v>
      </c>
      <c r="I27">
        <v>49</v>
      </c>
      <c r="J27">
        <v>38</v>
      </c>
      <c r="O27" s="7">
        <f t="shared" si="3"/>
        <v>37</v>
      </c>
      <c r="P27">
        <f t="shared" si="4"/>
        <v>55</v>
      </c>
      <c r="Q27" s="7">
        <f t="shared" si="5"/>
        <v>441</v>
      </c>
      <c r="S27">
        <v>185</v>
      </c>
      <c r="T27">
        <v>204</v>
      </c>
      <c r="U27">
        <v>94</v>
      </c>
      <c r="V27">
        <v>169</v>
      </c>
      <c r="W27" s="5">
        <v>238</v>
      </c>
      <c r="X27" s="5">
        <v>137</v>
      </c>
      <c r="Y27" s="5">
        <v>176</v>
      </c>
      <c r="Z27" s="5">
        <v>173</v>
      </c>
      <c r="AA27" s="5"/>
      <c r="AB27" s="5"/>
      <c r="AC27" s="5"/>
      <c r="AD27" s="5"/>
      <c r="AE27">
        <f t="shared" si="6"/>
        <v>115</v>
      </c>
      <c r="AF27">
        <f t="shared" si="7"/>
        <v>172</v>
      </c>
      <c r="AH27">
        <v>26</v>
      </c>
    </row>
    <row r="28" spans="1:34" ht="45">
      <c r="A28" t="s">
        <v>44</v>
      </c>
      <c r="B28" s="3" t="s">
        <v>45</v>
      </c>
      <c r="C28">
        <v>33</v>
      </c>
      <c r="D28">
        <v>30</v>
      </c>
      <c r="E28">
        <v>71</v>
      </c>
      <c r="F28">
        <v>57</v>
      </c>
      <c r="G28">
        <v>64</v>
      </c>
      <c r="H28">
        <v>71</v>
      </c>
      <c r="I28">
        <v>55</v>
      </c>
      <c r="J28">
        <v>50</v>
      </c>
      <c r="O28" s="7">
        <f t="shared" si="3"/>
        <v>36</v>
      </c>
      <c r="P28">
        <f t="shared" si="4"/>
        <v>54</v>
      </c>
      <c r="Q28" s="7">
        <f t="shared" si="5"/>
        <v>431</v>
      </c>
      <c r="S28">
        <v>158</v>
      </c>
      <c r="T28">
        <v>182</v>
      </c>
      <c r="U28">
        <v>163</v>
      </c>
      <c r="V28">
        <v>167</v>
      </c>
      <c r="W28">
        <v>147</v>
      </c>
      <c r="X28">
        <v>157</v>
      </c>
      <c r="Y28">
        <v>157</v>
      </c>
      <c r="Z28" s="5">
        <v>138</v>
      </c>
      <c r="AA28" s="5"/>
      <c r="AB28" s="5"/>
      <c r="AC28" s="5"/>
      <c r="AD28" s="5"/>
      <c r="AE28">
        <f t="shared" si="6"/>
        <v>106</v>
      </c>
      <c r="AF28">
        <f t="shared" si="7"/>
        <v>159</v>
      </c>
      <c r="AH28">
        <v>27</v>
      </c>
    </row>
    <row r="29" spans="1:34" ht="45">
      <c r="A29" t="s">
        <v>50</v>
      </c>
      <c r="B29" s="3" t="s">
        <v>51</v>
      </c>
      <c r="C29">
        <v>18</v>
      </c>
      <c r="D29">
        <v>21</v>
      </c>
      <c r="E29">
        <v>37</v>
      </c>
      <c r="F29">
        <v>50</v>
      </c>
      <c r="G29">
        <v>40</v>
      </c>
      <c r="H29">
        <v>54</v>
      </c>
      <c r="I29">
        <v>43</v>
      </c>
      <c r="J29">
        <v>26</v>
      </c>
      <c r="O29" s="7">
        <f t="shared" si="3"/>
        <v>24</v>
      </c>
      <c r="P29">
        <f t="shared" si="4"/>
        <v>36</v>
      </c>
      <c r="Q29" s="7">
        <f t="shared" si="5"/>
        <v>289</v>
      </c>
      <c r="S29">
        <v>240</v>
      </c>
      <c r="T29">
        <v>221</v>
      </c>
      <c r="U29">
        <v>228</v>
      </c>
      <c r="V29">
        <v>182</v>
      </c>
      <c r="W29">
        <v>242</v>
      </c>
      <c r="X29">
        <v>184</v>
      </c>
      <c r="Y29">
        <v>195</v>
      </c>
      <c r="Z29" s="5">
        <v>219</v>
      </c>
      <c r="AA29" s="5"/>
      <c r="AB29" s="5"/>
      <c r="AC29" s="5"/>
      <c r="AD29" s="5"/>
      <c r="AE29">
        <f t="shared" si="6"/>
        <v>143</v>
      </c>
      <c r="AF29">
        <f t="shared" si="7"/>
        <v>214</v>
      </c>
      <c r="AH29">
        <v>28</v>
      </c>
    </row>
    <row r="30" spans="1:34" ht="60">
      <c r="A30" t="s">
        <v>40</v>
      </c>
      <c r="B30" s="3" t="s">
        <v>41</v>
      </c>
      <c r="C30">
        <v>34</v>
      </c>
      <c r="D30">
        <v>29</v>
      </c>
      <c r="E30">
        <v>64</v>
      </c>
      <c r="F30">
        <v>49</v>
      </c>
      <c r="G30">
        <v>50</v>
      </c>
      <c r="H30">
        <v>78</v>
      </c>
      <c r="I30">
        <v>57</v>
      </c>
      <c r="J30">
        <v>23</v>
      </c>
      <c r="O30" s="7">
        <f t="shared" si="3"/>
        <v>32</v>
      </c>
      <c r="P30">
        <f t="shared" si="4"/>
        <v>48</v>
      </c>
      <c r="Q30" s="7">
        <f t="shared" si="5"/>
        <v>384</v>
      </c>
      <c r="S30">
        <v>154</v>
      </c>
      <c r="T30">
        <v>191</v>
      </c>
      <c r="U30">
        <v>178</v>
      </c>
      <c r="V30">
        <v>184</v>
      </c>
      <c r="W30">
        <v>202</v>
      </c>
      <c r="X30">
        <v>141</v>
      </c>
      <c r="Y30">
        <v>152</v>
      </c>
      <c r="Z30" s="5">
        <v>239</v>
      </c>
      <c r="AB30" s="5"/>
      <c r="AC30" s="5"/>
      <c r="AD30" s="5"/>
      <c r="AE30">
        <f t="shared" si="6"/>
        <v>120</v>
      </c>
      <c r="AF30">
        <f t="shared" si="7"/>
        <v>180</v>
      </c>
      <c r="AH30">
        <v>29</v>
      </c>
    </row>
    <row r="31" spans="1:34" ht="60">
      <c r="A31" t="s">
        <v>46</v>
      </c>
      <c r="B31" s="3" t="s">
        <v>47</v>
      </c>
      <c r="C31">
        <v>28</v>
      </c>
      <c r="D31">
        <v>31</v>
      </c>
      <c r="E31">
        <v>121</v>
      </c>
      <c r="F31">
        <v>59</v>
      </c>
      <c r="G31">
        <v>48</v>
      </c>
      <c r="H31">
        <v>82</v>
      </c>
      <c r="I31">
        <v>53</v>
      </c>
      <c r="J31">
        <v>20</v>
      </c>
      <c r="O31" s="7">
        <f t="shared" si="3"/>
        <v>37</v>
      </c>
      <c r="P31">
        <f t="shared" si="4"/>
        <v>55</v>
      </c>
      <c r="Q31" s="7">
        <f t="shared" si="5"/>
        <v>442</v>
      </c>
      <c r="S31">
        <v>180</v>
      </c>
      <c r="T31">
        <v>178</v>
      </c>
      <c r="U31">
        <v>98</v>
      </c>
      <c r="V31">
        <v>164</v>
      </c>
      <c r="W31">
        <v>208</v>
      </c>
      <c r="X31">
        <v>134</v>
      </c>
      <c r="Y31">
        <v>165</v>
      </c>
      <c r="Z31" s="5">
        <v>257</v>
      </c>
      <c r="AC31" s="5"/>
      <c r="AD31" s="5"/>
      <c r="AE31">
        <f t="shared" si="6"/>
        <v>115</v>
      </c>
      <c r="AF31">
        <f t="shared" si="7"/>
        <v>173</v>
      </c>
      <c r="AH31">
        <v>30</v>
      </c>
    </row>
    <row r="32" spans="1:34" ht="60">
      <c r="A32" t="s">
        <v>24</v>
      </c>
      <c r="B32" s="3" t="s">
        <v>25</v>
      </c>
      <c r="C32">
        <v>124</v>
      </c>
      <c r="D32">
        <v>146</v>
      </c>
      <c r="E32">
        <v>223</v>
      </c>
      <c r="F32">
        <v>197</v>
      </c>
      <c r="G32">
        <v>202</v>
      </c>
      <c r="H32">
        <v>229</v>
      </c>
      <c r="I32">
        <v>196</v>
      </c>
      <c r="J32">
        <v>153</v>
      </c>
      <c r="O32" s="7">
        <f t="shared" si="3"/>
        <v>123</v>
      </c>
      <c r="P32">
        <f t="shared" si="4"/>
        <v>184</v>
      </c>
      <c r="Q32" s="7">
        <f t="shared" si="5"/>
        <v>1470</v>
      </c>
      <c r="S32">
        <v>30</v>
      </c>
      <c r="T32">
        <v>27</v>
      </c>
      <c r="U32">
        <v>42</v>
      </c>
      <c r="V32">
        <v>27</v>
      </c>
      <c r="W32">
        <v>21</v>
      </c>
      <c r="X32">
        <v>30</v>
      </c>
      <c r="Y32">
        <v>19</v>
      </c>
      <c r="Z32" s="5">
        <v>21</v>
      </c>
      <c r="AE32">
        <f t="shared" si="6"/>
        <v>18</v>
      </c>
      <c r="AF32">
        <f t="shared" si="7"/>
        <v>27</v>
      </c>
      <c r="AH32">
        <v>31</v>
      </c>
    </row>
    <row r="33" spans="1:34" ht="45">
      <c r="A33" t="s">
        <v>22</v>
      </c>
      <c r="B33" s="3" t="s">
        <v>23</v>
      </c>
      <c r="C33">
        <v>155</v>
      </c>
      <c r="D33">
        <v>173</v>
      </c>
      <c r="E33">
        <v>293</v>
      </c>
      <c r="F33">
        <v>218</v>
      </c>
      <c r="G33">
        <v>256</v>
      </c>
      <c r="H33">
        <v>412</v>
      </c>
      <c r="I33">
        <v>229</v>
      </c>
      <c r="J33">
        <v>227</v>
      </c>
      <c r="O33" s="7">
        <f t="shared" si="3"/>
        <v>164</v>
      </c>
      <c r="P33">
        <f t="shared" si="4"/>
        <v>245</v>
      </c>
      <c r="Q33" s="7">
        <f t="shared" si="5"/>
        <v>1963</v>
      </c>
      <c r="S33">
        <v>21</v>
      </c>
      <c r="T33">
        <v>19</v>
      </c>
      <c r="U33">
        <v>30</v>
      </c>
      <c r="V33">
        <v>20</v>
      </c>
      <c r="W33">
        <v>17</v>
      </c>
      <c r="X33">
        <v>12</v>
      </c>
      <c r="Y33">
        <v>16</v>
      </c>
      <c r="Z33">
        <v>13</v>
      </c>
      <c r="AE33">
        <f t="shared" si="6"/>
        <v>12</v>
      </c>
      <c r="AF33">
        <f t="shared" si="7"/>
        <v>19</v>
      </c>
      <c r="AH33">
        <v>40</v>
      </c>
    </row>
    <row r="34" spans="1:34" ht="30">
      <c r="A34" t="s">
        <v>117</v>
      </c>
      <c r="B34" s="3" t="s">
        <v>120</v>
      </c>
      <c r="C34" s="10"/>
      <c r="D34">
        <v>0</v>
      </c>
      <c r="E34" s="9">
        <v>113</v>
      </c>
      <c r="F34">
        <v>68</v>
      </c>
      <c r="G34">
        <v>87</v>
      </c>
      <c r="H34">
        <v>90</v>
      </c>
      <c r="I34">
        <v>83</v>
      </c>
      <c r="J34">
        <v>81</v>
      </c>
      <c r="O34" s="7">
        <f>ROUND(SUM(C34:N34)/12,0)</f>
        <v>44</v>
      </c>
      <c r="P34">
        <f>ROUND(SUM(C34:N34)/COUNT(C34:N34),0)</f>
        <v>75</v>
      </c>
      <c r="Q34" s="7">
        <f t="shared" si="5"/>
        <v>522</v>
      </c>
      <c r="S34" s="10"/>
      <c r="T34">
        <v>300</v>
      </c>
      <c r="U34" s="9">
        <v>105</v>
      </c>
      <c r="V34">
        <v>147</v>
      </c>
      <c r="W34">
        <v>101</v>
      </c>
      <c r="X34">
        <v>118</v>
      </c>
      <c r="Y34">
        <v>98</v>
      </c>
      <c r="Z34">
        <v>74</v>
      </c>
      <c r="AE34">
        <f t="shared" si="6"/>
        <v>79</v>
      </c>
      <c r="AF34">
        <f>ROUND(SUM(S34:AD34)/COUNT(S34:AD34),0)</f>
        <v>135</v>
      </c>
      <c r="AH34">
        <v>40.9</v>
      </c>
    </row>
    <row r="35" spans="1:34" ht="45">
      <c r="A35" t="s">
        <v>64</v>
      </c>
      <c r="B35" s="3" t="s">
        <v>65</v>
      </c>
      <c r="C35">
        <v>509</v>
      </c>
      <c r="D35">
        <v>496</v>
      </c>
      <c r="E35">
        <v>624</v>
      </c>
      <c r="F35">
        <v>580</v>
      </c>
      <c r="G35">
        <v>575</v>
      </c>
      <c r="H35">
        <v>632</v>
      </c>
      <c r="I35">
        <v>615</v>
      </c>
      <c r="J35">
        <v>492</v>
      </c>
      <c r="K35">
        <v>513</v>
      </c>
      <c r="L35">
        <v>807</v>
      </c>
      <c r="M35">
        <v>1249</v>
      </c>
      <c r="N35">
        <v>595</v>
      </c>
      <c r="O35" s="7">
        <f t="shared" si="3"/>
        <v>641</v>
      </c>
      <c r="P35">
        <f t="shared" si="4"/>
        <v>641</v>
      </c>
      <c r="Q35" s="7">
        <f t="shared" si="5"/>
        <v>7687</v>
      </c>
      <c r="S35" s="9">
        <v>3</v>
      </c>
      <c r="T35">
        <v>3</v>
      </c>
      <c r="U35" s="9">
        <v>7</v>
      </c>
      <c r="V35">
        <v>4</v>
      </c>
      <c r="W35">
        <v>5</v>
      </c>
      <c r="X35">
        <v>5</v>
      </c>
      <c r="Y35">
        <v>4</v>
      </c>
      <c r="Z35">
        <v>4</v>
      </c>
      <c r="AA35">
        <v>6</v>
      </c>
      <c r="AB35">
        <v>3</v>
      </c>
      <c r="AC35">
        <v>2</v>
      </c>
      <c r="AD35">
        <v>2</v>
      </c>
      <c r="AE35">
        <f t="shared" si="6"/>
        <v>4</v>
      </c>
      <c r="AF35">
        <f t="shared" si="7"/>
        <v>4</v>
      </c>
      <c r="AH35">
        <v>41</v>
      </c>
    </row>
    <row r="36" spans="1:34" ht="75">
      <c r="A36" t="s">
        <v>86</v>
      </c>
      <c r="B36" s="3" t="s">
        <v>80</v>
      </c>
      <c r="C36">
        <v>87</v>
      </c>
      <c r="D36" s="9">
        <v>119</v>
      </c>
      <c r="E36">
        <v>50</v>
      </c>
      <c r="F36" s="10"/>
      <c r="G36" s="10"/>
      <c r="H36" s="10"/>
      <c r="I36" s="10"/>
      <c r="J36" s="10"/>
      <c r="K36" s="10"/>
      <c r="L36" s="10"/>
      <c r="M36" s="10"/>
      <c r="N36" s="10"/>
      <c r="O36" s="10">
        <f t="shared" si="3"/>
        <v>21</v>
      </c>
      <c r="P36" s="10">
        <f t="shared" si="4"/>
        <v>85</v>
      </c>
      <c r="Q36" s="10">
        <f t="shared" si="5"/>
        <v>256</v>
      </c>
      <c r="S36">
        <v>64</v>
      </c>
      <c r="T36" s="9">
        <v>36</v>
      </c>
      <c r="U36">
        <v>202</v>
      </c>
      <c r="V36" s="10"/>
      <c r="W36" s="10"/>
      <c r="X36" s="10"/>
      <c r="Y36" s="10"/>
      <c r="Z36" s="10"/>
      <c r="AA36" s="10"/>
      <c r="AB36" s="10"/>
      <c r="AC36" s="10"/>
      <c r="AD36" s="10"/>
      <c r="AE36" s="10">
        <f t="shared" si="6"/>
        <v>25</v>
      </c>
      <c r="AF36" s="10">
        <f t="shared" si="7"/>
        <v>101</v>
      </c>
      <c r="AH36">
        <v>42</v>
      </c>
    </row>
    <row r="37" spans="1:34" ht="75">
      <c r="A37" t="s">
        <v>118</v>
      </c>
      <c r="B37" s="3" t="s">
        <v>80</v>
      </c>
      <c r="C37" s="10"/>
      <c r="D37" s="9">
        <v>0</v>
      </c>
      <c r="E37" s="9">
        <v>19</v>
      </c>
      <c r="F37">
        <v>32</v>
      </c>
      <c r="G37">
        <v>34</v>
      </c>
      <c r="H37">
        <v>30</v>
      </c>
      <c r="I37">
        <v>20</v>
      </c>
      <c r="J37">
        <v>21</v>
      </c>
      <c r="O37" s="7">
        <f>ROUND(SUM(C37:N37)/12,0)</f>
        <v>13</v>
      </c>
      <c r="P37">
        <f>ROUND(SUM(C37:N37)/COUNT(C37:N37),0)</f>
        <v>22</v>
      </c>
      <c r="Q37" s="7">
        <f t="shared" si="5"/>
        <v>156</v>
      </c>
      <c r="S37" s="10"/>
      <c r="T37" s="9">
        <v>298</v>
      </c>
      <c r="U37" s="9">
        <v>270</v>
      </c>
      <c r="V37">
        <v>233</v>
      </c>
      <c r="W37">
        <v>276</v>
      </c>
      <c r="X37">
        <v>266</v>
      </c>
      <c r="Y37">
        <v>295</v>
      </c>
      <c r="Z37">
        <v>253</v>
      </c>
      <c r="AE37">
        <f t="shared" si="6"/>
        <v>158</v>
      </c>
      <c r="AF37">
        <f>ROUND(SUM(S37:AD37)/COUNT(S37:AD37),0)</f>
        <v>270</v>
      </c>
      <c r="AH37">
        <v>42.1</v>
      </c>
    </row>
    <row r="38" spans="1:34" ht="75">
      <c r="A38" t="s">
        <v>119</v>
      </c>
      <c r="B38" s="3" t="s">
        <v>80</v>
      </c>
      <c r="C38" s="10"/>
      <c r="D38" s="9">
        <v>0</v>
      </c>
      <c r="E38" s="9">
        <v>67</v>
      </c>
      <c r="F38">
        <v>114</v>
      </c>
      <c r="G38">
        <v>83</v>
      </c>
      <c r="H38">
        <v>135</v>
      </c>
      <c r="I38">
        <v>75</v>
      </c>
      <c r="J38">
        <v>46</v>
      </c>
      <c r="O38" s="7">
        <f>ROUND(SUM(C38:N38)/12,0)</f>
        <v>43</v>
      </c>
      <c r="P38">
        <f>ROUND(SUM(C38:N38)/COUNT(C38:N38),0)</f>
        <v>74</v>
      </c>
      <c r="Q38" s="7">
        <f t="shared" si="5"/>
        <v>520</v>
      </c>
      <c r="S38" s="10"/>
      <c r="T38" s="9">
        <v>304</v>
      </c>
      <c r="U38" s="9">
        <v>174</v>
      </c>
      <c r="V38">
        <v>79</v>
      </c>
      <c r="W38">
        <v>114</v>
      </c>
      <c r="X38">
        <v>75</v>
      </c>
      <c r="Y38">
        <v>118</v>
      </c>
      <c r="Z38">
        <v>147</v>
      </c>
      <c r="AE38">
        <f t="shared" si="6"/>
        <v>84</v>
      </c>
      <c r="AF38">
        <f>ROUND(SUM(S38:AD38)/COUNT(S38:AD38),0)</f>
        <v>144</v>
      </c>
      <c r="AH38">
        <v>42.2</v>
      </c>
    </row>
    <row r="39" spans="1:34" ht="42.75">
      <c r="A39" t="s">
        <v>21</v>
      </c>
      <c r="B39" s="3" t="s">
        <v>20</v>
      </c>
      <c r="C39">
        <v>110</v>
      </c>
      <c r="D39">
        <v>106</v>
      </c>
      <c r="E39">
        <v>165</v>
      </c>
      <c r="F39">
        <v>139</v>
      </c>
      <c r="G39">
        <v>142</v>
      </c>
      <c r="H39">
        <v>165</v>
      </c>
      <c r="I39">
        <v>168</v>
      </c>
      <c r="J39">
        <v>130</v>
      </c>
      <c r="O39" s="7">
        <f t="shared" si="3"/>
        <v>94</v>
      </c>
      <c r="P39">
        <f t="shared" si="4"/>
        <v>141</v>
      </c>
      <c r="Q39" s="7">
        <f t="shared" si="5"/>
        <v>1125</v>
      </c>
      <c r="S39">
        <v>40</v>
      </c>
      <c r="T39">
        <v>47</v>
      </c>
      <c r="U39">
        <v>61</v>
      </c>
      <c r="V39">
        <v>50</v>
      </c>
      <c r="W39">
        <v>42</v>
      </c>
      <c r="X39">
        <v>50</v>
      </c>
      <c r="Y39">
        <v>24</v>
      </c>
      <c r="Z39">
        <v>32</v>
      </c>
      <c r="AE39">
        <f t="shared" si="6"/>
        <v>29</v>
      </c>
      <c r="AF39">
        <f t="shared" si="7"/>
        <v>43</v>
      </c>
      <c r="AH39">
        <v>43</v>
      </c>
    </row>
    <row r="40" spans="3:34" ht="14.25">
      <c r="C40">
        <f aca="true" t="shared" si="8" ref="C40:M40">SUM(C6:C39)</f>
        <v>4609</v>
      </c>
      <c r="D40">
        <f t="shared" si="8"/>
        <v>5014</v>
      </c>
      <c r="E40">
        <f t="shared" si="8"/>
        <v>7080</v>
      </c>
      <c r="F40">
        <f t="shared" si="8"/>
        <v>5830</v>
      </c>
      <c r="G40">
        <f t="shared" si="8"/>
        <v>6068</v>
      </c>
      <c r="H40">
        <f t="shared" si="8"/>
        <v>6480</v>
      </c>
      <c r="I40">
        <f t="shared" si="8"/>
        <v>5860</v>
      </c>
      <c r="J40">
        <f t="shared" si="8"/>
        <v>4563</v>
      </c>
      <c r="K40">
        <f t="shared" si="8"/>
        <v>3885</v>
      </c>
      <c r="L40">
        <f t="shared" si="8"/>
        <v>5206</v>
      </c>
      <c r="M40">
        <f t="shared" si="8"/>
        <v>4768</v>
      </c>
      <c r="N40">
        <f>SUM(N6:N39)</f>
        <v>3774</v>
      </c>
      <c r="O40" s="7">
        <f>SUM(O6:O39)</f>
        <v>5263.25</v>
      </c>
      <c r="P40">
        <f>SUM(P6:P39)</f>
        <v>6003</v>
      </c>
      <c r="Q40">
        <f>SUM(Q6:Q39)</f>
        <v>63137</v>
      </c>
      <c r="S40">
        <f>MAX(S6:S39)</f>
        <v>298</v>
      </c>
      <c r="T40">
        <f aca="true" t="shared" si="9" ref="T40:AF40">MAX(T6:T39)</f>
        <v>304</v>
      </c>
      <c r="U40">
        <f t="shared" si="9"/>
        <v>288</v>
      </c>
      <c r="V40">
        <f t="shared" si="9"/>
        <v>287</v>
      </c>
      <c r="W40">
        <f t="shared" si="9"/>
        <v>306</v>
      </c>
      <c r="X40">
        <f t="shared" si="9"/>
        <v>302</v>
      </c>
      <c r="Y40">
        <f t="shared" si="9"/>
        <v>295</v>
      </c>
      <c r="Z40">
        <f t="shared" si="9"/>
        <v>302</v>
      </c>
      <c r="AA40">
        <f t="shared" si="9"/>
        <v>6</v>
      </c>
      <c r="AB40">
        <f t="shared" si="9"/>
        <v>3</v>
      </c>
      <c r="AC40">
        <f t="shared" si="9"/>
        <v>3</v>
      </c>
      <c r="AD40">
        <f t="shared" si="9"/>
        <v>318</v>
      </c>
      <c r="AE40">
        <f t="shared" si="9"/>
        <v>187</v>
      </c>
      <c r="AF40">
        <f t="shared" si="9"/>
        <v>318</v>
      </c>
      <c r="AH40">
        <v>50</v>
      </c>
    </row>
    <row r="41" spans="17:34" ht="14.25">
      <c r="Q41" s="7">
        <f>SUM(C40:N40)</f>
        <v>63137</v>
      </c>
      <c r="AH41">
        <v>51</v>
      </c>
    </row>
    <row r="42" spans="1:34" ht="14.25">
      <c r="A42" t="s">
        <v>72</v>
      </c>
      <c r="C42" s="7">
        <f aca="true" t="shared" si="10" ref="C42:N42">C$2/S$2</f>
        <v>67.28</v>
      </c>
      <c r="D42" s="7">
        <f t="shared" si="10"/>
        <v>69.04234527687296</v>
      </c>
      <c r="E42" s="7">
        <f t="shared" si="10"/>
        <v>134.88666666666666</v>
      </c>
      <c r="F42" s="7">
        <f t="shared" si="10"/>
        <v>99.625</v>
      </c>
      <c r="G42" s="7">
        <f t="shared" si="10"/>
        <v>99.70192307692308</v>
      </c>
      <c r="H42" s="7">
        <f t="shared" si="10"/>
        <v>113.90445859872611</v>
      </c>
      <c r="I42" s="7">
        <f t="shared" si="10"/>
        <v>86.65930599369085</v>
      </c>
      <c r="J42" s="7">
        <f t="shared" si="10"/>
        <v>69.70125786163523</v>
      </c>
      <c r="K42" s="7">
        <f t="shared" si="10"/>
        <v>78.92138364779875</v>
      </c>
      <c r="L42" s="7">
        <f t="shared" si="10"/>
        <v>99.67295597484276</v>
      </c>
      <c r="M42" s="7">
        <f t="shared" si="10"/>
        <v>109.88993710691824</v>
      </c>
      <c r="N42" s="7">
        <f t="shared" si="10"/>
        <v>100.72327044025157</v>
      </c>
      <c r="O42" s="7">
        <f>O$2/AD$2</f>
        <v>92.55922431865828</v>
      </c>
      <c r="P42" s="7">
        <f>P$2/AF$2</f>
        <v>94.03833865814697</v>
      </c>
      <c r="Q42" s="7">
        <f>Q$2/AC$2</f>
        <v>1110.7106918238994</v>
      </c>
      <c r="AH42">
        <v>52</v>
      </c>
    </row>
    <row r="43" spans="3:34" ht="14.25">
      <c r="C43" s="7"/>
      <c r="E43" s="7"/>
      <c r="F43" s="7"/>
      <c r="G43" s="7"/>
      <c r="H43" s="7"/>
      <c r="I43" s="7"/>
      <c r="J43" s="7"/>
      <c r="K43" s="7"/>
      <c r="L43" s="7"/>
      <c r="M43" s="7"/>
      <c r="N43" s="7"/>
      <c r="O43" s="7"/>
      <c r="P43" s="7"/>
      <c r="Q43" s="7"/>
      <c r="V43" s="1" t="s">
        <v>101</v>
      </c>
      <c r="AH43">
        <v>60</v>
      </c>
    </row>
    <row r="44" spans="19:34" ht="14.25">
      <c r="S44" s="1" t="s">
        <v>100</v>
      </c>
      <c r="T44" s="1" t="s">
        <v>105</v>
      </c>
      <c r="U44" s="1"/>
      <c r="V44" s="1" t="s">
        <v>110</v>
      </c>
      <c r="W44" s="1" t="s">
        <v>111</v>
      </c>
      <c r="X44" s="1" t="s">
        <v>105</v>
      </c>
      <c r="AH44">
        <v>61</v>
      </c>
    </row>
    <row r="45" spans="1:34" ht="14.25">
      <c r="A45" t="s">
        <v>93</v>
      </c>
      <c r="B45" s="3">
        <v>2</v>
      </c>
      <c r="C45" s="7">
        <f aca="true" t="shared" si="11" ref="C45:Q45">C6+C8</f>
        <v>2042</v>
      </c>
      <c r="D45" s="7">
        <f t="shared" si="11"/>
        <v>2279</v>
      </c>
      <c r="E45" s="7">
        <f t="shared" si="11"/>
        <v>2893</v>
      </c>
      <c r="F45" s="7">
        <f t="shared" si="11"/>
        <v>2360</v>
      </c>
      <c r="G45" s="7">
        <f t="shared" si="11"/>
        <v>2459</v>
      </c>
      <c r="H45" s="7">
        <f t="shared" si="11"/>
        <v>2435</v>
      </c>
      <c r="I45" s="7">
        <f t="shared" si="11"/>
        <v>2609</v>
      </c>
      <c r="J45" s="7">
        <f t="shared" si="11"/>
        <v>1917</v>
      </c>
      <c r="K45" s="7">
        <f t="shared" si="11"/>
        <v>2555</v>
      </c>
      <c r="L45" s="7">
        <f t="shared" si="11"/>
        <v>3520</v>
      </c>
      <c r="M45" s="7">
        <f t="shared" si="11"/>
        <v>2743</v>
      </c>
      <c r="N45" s="7">
        <f t="shared" si="11"/>
        <v>2496</v>
      </c>
      <c r="O45" s="7">
        <f t="shared" si="11"/>
        <v>2525.25</v>
      </c>
      <c r="P45" s="7">
        <f t="shared" si="11"/>
        <v>2585</v>
      </c>
      <c r="Q45" s="7">
        <f t="shared" si="11"/>
        <v>30308</v>
      </c>
      <c r="S45" s="7">
        <f>SUM(C45:N45)</f>
        <v>30308</v>
      </c>
      <c r="T45" s="7">
        <f aca="true" t="shared" si="12" ref="T45:T58">S45/B45</f>
        <v>15154</v>
      </c>
      <c r="V45" s="7">
        <f aca="true" t="shared" si="13" ref="V45:V58">S45/12</f>
        <v>2525.6666666666665</v>
      </c>
      <c r="W45" s="7">
        <f>S45/COUNT($C$6:$N$6)</f>
        <v>2525.6666666666665</v>
      </c>
      <c r="X45" s="7">
        <f aca="true" t="shared" si="14" ref="X45:X58">P45/B45</f>
        <v>1292.5</v>
      </c>
      <c r="AH45">
        <v>62</v>
      </c>
    </row>
    <row r="46" spans="1:34" ht="14.25">
      <c r="A46" t="s">
        <v>94</v>
      </c>
      <c r="B46" s="3">
        <v>1</v>
      </c>
      <c r="C46" s="7">
        <f aca="true" t="shared" si="15" ref="C46:Q46">C7</f>
        <v>1009</v>
      </c>
      <c r="D46" s="7">
        <f t="shared" si="15"/>
        <v>1053</v>
      </c>
      <c r="E46" s="7">
        <f t="shared" si="15"/>
        <v>1100</v>
      </c>
      <c r="F46" s="7">
        <f t="shared" si="15"/>
        <v>1002</v>
      </c>
      <c r="G46" s="7">
        <f t="shared" si="15"/>
        <v>1052</v>
      </c>
      <c r="H46" s="7">
        <f t="shared" si="15"/>
        <v>841</v>
      </c>
      <c r="I46" s="7">
        <f t="shared" si="15"/>
        <v>693</v>
      </c>
      <c r="J46" s="7">
        <f t="shared" si="15"/>
        <v>679</v>
      </c>
      <c r="K46" s="7">
        <f t="shared" si="15"/>
        <v>817</v>
      </c>
      <c r="L46" s="7">
        <f t="shared" si="15"/>
        <v>879</v>
      </c>
      <c r="M46" s="7">
        <f t="shared" si="15"/>
        <v>776</v>
      </c>
      <c r="N46" s="7">
        <f t="shared" si="15"/>
        <v>683</v>
      </c>
      <c r="O46" s="7">
        <f t="shared" si="15"/>
        <v>882</v>
      </c>
      <c r="P46" s="7">
        <f t="shared" si="15"/>
        <v>882</v>
      </c>
      <c r="Q46" s="7">
        <f t="shared" si="15"/>
        <v>10584</v>
      </c>
      <c r="S46" s="7">
        <f>SUM(C46:N46)</f>
        <v>10584</v>
      </c>
      <c r="T46" s="7">
        <f t="shared" si="12"/>
        <v>10584</v>
      </c>
      <c r="V46" s="7">
        <f t="shared" si="13"/>
        <v>882</v>
      </c>
      <c r="W46" s="7">
        <f aca="true" t="shared" si="16" ref="W46:W58">S46/COUNT($C$6:$N$6)</f>
        <v>882</v>
      </c>
      <c r="X46" s="7">
        <f t="shared" si="14"/>
        <v>882</v>
      </c>
      <c r="AH46">
        <v>63</v>
      </c>
    </row>
    <row r="47" spans="1:34" ht="14.25">
      <c r="A47" t="s">
        <v>81</v>
      </c>
      <c r="B47" s="3">
        <v>3</v>
      </c>
      <c r="C47" s="7">
        <f aca="true" t="shared" si="17" ref="C47:Q47">C45+C46</f>
        <v>3051</v>
      </c>
      <c r="D47" s="7">
        <f t="shared" si="17"/>
        <v>3332</v>
      </c>
      <c r="E47" s="7">
        <f t="shared" si="17"/>
        <v>3993</v>
      </c>
      <c r="F47" s="7">
        <f t="shared" si="17"/>
        <v>3362</v>
      </c>
      <c r="G47" s="7">
        <f t="shared" si="17"/>
        <v>3511</v>
      </c>
      <c r="H47" s="7">
        <f t="shared" si="17"/>
        <v>3276</v>
      </c>
      <c r="I47" s="7">
        <f t="shared" si="17"/>
        <v>3302</v>
      </c>
      <c r="J47" s="7">
        <f t="shared" si="17"/>
        <v>2596</v>
      </c>
      <c r="K47" s="7">
        <f t="shared" si="17"/>
        <v>3372</v>
      </c>
      <c r="L47" s="7">
        <f t="shared" si="17"/>
        <v>4399</v>
      </c>
      <c r="M47" s="7">
        <f t="shared" si="17"/>
        <v>3519</v>
      </c>
      <c r="N47" s="7">
        <f t="shared" si="17"/>
        <v>3179</v>
      </c>
      <c r="O47" s="7">
        <f t="shared" si="17"/>
        <v>3407.25</v>
      </c>
      <c r="P47" s="7">
        <f t="shared" si="17"/>
        <v>3467</v>
      </c>
      <c r="Q47" s="7">
        <f t="shared" si="17"/>
        <v>40892</v>
      </c>
      <c r="S47" s="7">
        <f>S45+S46</f>
        <v>40892</v>
      </c>
      <c r="T47" s="7">
        <f t="shared" si="12"/>
        <v>13630.666666666666</v>
      </c>
      <c r="V47" s="7">
        <f t="shared" si="13"/>
        <v>3407.6666666666665</v>
      </c>
      <c r="W47" s="7">
        <f t="shared" si="16"/>
        <v>3407.6666666666665</v>
      </c>
      <c r="X47" s="7">
        <f t="shared" si="14"/>
        <v>1155.6666666666667</v>
      </c>
      <c r="AH47">
        <v>64</v>
      </c>
    </row>
    <row r="48" spans="1:34" ht="14.25">
      <c r="A48" t="s">
        <v>95</v>
      </c>
      <c r="B48" s="3">
        <v>2</v>
      </c>
      <c r="C48">
        <f aca="true" t="shared" si="18" ref="C48:Q48">C9+C11</f>
        <v>14</v>
      </c>
      <c r="D48">
        <f t="shared" si="18"/>
        <v>20</v>
      </c>
      <c r="E48">
        <f t="shared" si="18"/>
        <v>161</v>
      </c>
      <c r="F48">
        <f t="shared" si="18"/>
        <v>34</v>
      </c>
      <c r="G48">
        <f t="shared" si="18"/>
        <v>30</v>
      </c>
      <c r="H48">
        <f t="shared" si="18"/>
        <v>34</v>
      </c>
      <c r="I48">
        <f t="shared" si="18"/>
        <v>27</v>
      </c>
      <c r="J48">
        <f t="shared" si="18"/>
        <v>16</v>
      </c>
      <c r="K48">
        <f t="shared" si="18"/>
        <v>0</v>
      </c>
      <c r="L48">
        <f t="shared" si="18"/>
        <v>0</v>
      </c>
      <c r="M48">
        <f t="shared" si="18"/>
        <v>0</v>
      </c>
      <c r="N48">
        <f t="shared" si="18"/>
        <v>0</v>
      </c>
      <c r="O48">
        <f t="shared" si="18"/>
        <v>28</v>
      </c>
      <c r="P48">
        <f t="shared" si="18"/>
        <v>42</v>
      </c>
      <c r="Q48">
        <f t="shared" si="18"/>
        <v>336</v>
      </c>
      <c r="S48" s="7">
        <f>SUM(C48:N48)</f>
        <v>336</v>
      </c>
      <c r="T48" s="7">
        <f t="shared" si="12"/>
        <v>168</v>
      </c>
      <c r="V48" s="7">
        <f t="shared" si="13"/>
        <v>28</v>
      </c>
      <c r="W48" s="7">
        <f t="shared" si="16"/>
        <v>28</v>
      </c>
      <c r="X48" s="7">
        <f t="shared" si="14"/>
        <v>21</v>
      </c>
      <c r="AH48">
        <v>65</v>
      </c>
    </row>
    <row r="49" spans="1:34" ht="14.25">
      <c r="A49" t="s">
        <v>96</v>
      </c>
      <c r="B49" s="3">
        <v>1</v>
      </c>
      <c r="C49">
        <f aca="true" t="shared" si="19" ref="C49:Q49">C10</f>
        <v>0</v>
      </c>
      <c r="D49">
        <f t="shared" si="19"/>
        <v>0</v>
      </c>
      <c r="E49">
        <f t="shared" si="19"/>
        <v>0</v>
      </c>
      <c r="F49">
        <f t="shared" si="19"/>
        <v>0</v>
      </c>
      <c r="G49">
        <f t="shared" si="19"/>
        <v>0</v>
      </c>
      <c r="H49">
        <f t="shared" si="19"/>
        <v>0</v>
      </c>
      <c r="I49">
        <f t="shared" si="19"/>
        <v>0</v>
      </c>
      <c r="J49">
        <f t="shared" si="19"/>
        <v>0</v>
      </c>
      <c r="K49">
        <f t="shared" si="19"/>
        <v>0</v>
      </c>
      <c r="L49">
        <f t="shared" si="19"/>
        <v>0</v>
      </c>
      <c r="M49">
        <f t="shared" si="19"/>
        <v>0</v>
      </c>
      <c r="N49">
        <f t="shared" si="19"/>
        <v>0</v>
      </c>
      <c r="O49">
        <f t="shared" si="19"/>
        <v>0</v>
      </c>
      <c r="P49">
        <f t="shared" si="19"/>
        <v>0</v>
      </c>
      <c r="Q49">
        <f t="shared" si="19"/>
        <v>0</v>
      </c>
      <c r="S49" s="7">
        <f>SUM(C49:N49)</f>
        <v>0</v>
      </c>
      <c r="T49" s="7">
        <f t="shared" si="12"/>
        <v>0</v>
      </c>
      <c r="V49" s="7">
        <f t="shared" si="13"/>
        <v>0</v>
      </c>
      <c r="W49" s="7">
        <f t="shared" si="16"/>
        <v>0</v>
      </c>
      <c r="X49" s="7">
        <f t="shared" si="14"/>
        <v>0</v>
      </c>
      <c r="AH49">
        <v>66</v>
      </c>
    </row>
    <row r="50" spans="1:34" ht="14.25">
      <c r="A50" t="s">
        <v>82</v>
      </c>
      <c r="B50" s="3">
        <v>3</v>
      </c>
      <c r="C50" s="7">
        <f aca="true" t="shared" si="20" ref="C50:Q50">C48+C49</f>
        <v>14</v>
      </c>
      <c r="D50" s="7">
        <f t="shared" si="20"/>
        <v>20</v>
      </c>
      <c r="E50" s="7">
        <f t="shared" si="20"/>
        <v>161</v>
      </c>
      <c r="F50" s="7">
        <f t="shared" si="20"/>
        <v>34</v>
      </c>
      <c r="G50" s="7">
        <f t="shared" si="20"/>
        <v>30</v>
      </c>
      <c r="H50" s="7">
        <f t="shared" si="20"/>
        <v>34</v>
      </c>
      <c r="I50" s="7">
        <f t="shared" si="20"/>
        <v>27</v>
      </c>
      <c r="J50" s="7">
        <f t="shared" si="20"/>
        <v>16</v>
      </c>
      <c r="K50" s="7">
        <f t="shared" si="20"/>
        <v>0</v>
      </c>
      <c r="L50" s="7">
        <f t="shared" si="20"/>
        <v>0</v>
      </c>
      <c r="M50" s="7">
        <f t="shared" si="20"/>
        <v>0</v>
      </c>
      <c r="N50" s="7">
        <f t="shared" si="20"/>
        <v>0</v>
      </c>
      <c r="O50" s="7">
        <f t="shared" si="20"/>
        <v>28</v>
      </c>
      <c r="P50" s="7">
        <f t="shared" si="20"/>
        <v>42</v>
      </c>
      <c r="Q50" s="7">
        <f t="shared" si="20"/>
        <v>336</v>
      </c>
      <c r="S50" s="7">
        <f>S48+S49</f>
        <v>336</v>
      </c>
      <c r="T50" s="7">
        <f t="shared" si="12"/>
        <v>112</v>
      </c>
      <c r="V50" s="7">
        <f t="shared" si="13"/>
        <v>28</v>
      </c>
      <c r="W50" s="7">
        <f t="shared" si="16"/>
        <v>28</v>
      </c>
      <c r="X50" s="7">
        <f t="shared" si="14"/>
        <v>14</v>
      </c>
      <c r="AH50">
        <v>67</v>
      </c>
    </row>
    <row r="51" spans="1:34" ht="14.25">
      <c r="A51" t="s">
        <v>83</v>
      </c>
      <c r="B51">
        <v>6</v>
      </c>
      <c r="C51">
        <f>C47+C50</f>
        <v>3065</v>
      </c>
      <c r="D51">
        <f aca="true" t="shared" si="21" ref="D51:N51">D47+D50</f>
        <v>3352</v>
      </c>
      <c r="E51">
        <f t="shared" si="21"/>
        <v>4154</v>
      </c>
      <c r="F51">
        <f t="shared" si="21"/>
        <v>3396</v>
      </c>
      <c r="G51">
        <f t="shared" si="21"/>
        <v>3541</v>
      </c>
      <c r="H51">
        <f t="shared" si="21"/>
        <v>3310</v>
      </c>
      <c r="I51">
        <f t="shared" si="21"/>
        <v>3329</v>
      </c>
      <c r="J51">
        <f t="shared" si="21"/>
        <v>2612</v>
      </c>
      <c r="K51">
        <f t="shared" si="21"/>
        <v>3372</v>
      </c>
      <c r="L51">
        <f t="shared" si="21"/>
        <v>4399</v>
      </c>
      <c r="M51">
        <f t="shared" si="21"/>
        <v>3519</v>
      </c>
      <c r="N51">
        <f t="shared" si="21"/>
        <v>3179</v>
      </c>
      <c r="O51" s="7">
        <f>O47+O50</f>
        <v>3435.25</v>
      </c>
      <c r="P51">
        <f>P47+P50</f>
        <v>3509</v>
      </c>
      <c r="Q51">
        <f>Q47+Q50</f>
        <v>41228</v>
      </c>
      <c r="S51">
        <f>S47+S50</f>
        <v>41228</v>
      </c>
      <c r="T51" s="7">
        <f t="shared" si="12"/>
        <v>6871.333333333333</v>
      </c>
      <c r="V51" s="7">
        <f t="shared" si="13"/>
        <v>3435.6666666666665</v>
      </c>
      <c r="W51" s="7">
        <f t="shared" si="16"/>
        <v>3435.6666666666665</v>
      </c>
      <c r="X51" s="7">
        <f t="shared" si="14"/>
        <v>584.8333333333334</v>
      </c>
      <c r="AH51">
        <v>68</v>
      </c>
    </row>
    <row r="52" spans="1:34" ht="14.25">
      <c r="A52" t="s">
        <v>84</v>
      </c>
      <c r="B52">
        <v>23</v>
      </c>
      <c r="C52">
        <f>C12+C13+C14+C15+C16+C17+C18+C19+C20+C21+C22+C23+C24+C25+C26+C27+C28+C29+C30+C31+C32+C33+C34</f>
        <v>838</v>
      </c>
      <c r="D52">
        <f aca="true" t="shared" si="22" ref="D52:N52">D12+D13+D14+D15+D16+D17+D18+D19+D20+D21+D22+D23+D24+D25+D26+D27+D28+D29+D30+D31+D32+D33+D34</f>
        <v>941</v>
      </c>
      <c r="E52">
        <f t="shared" si="22"/>
        <v>2001</v>
      </c>
      <c r="F52">
        <f t="shared" si="22"/>
        <v>1569</v>
      </c>
      <c r="G52">
        <f t="shared" si="22"/>
        <v>1693</v>
      </c>
      <c r="H52">
        <f t="shared" si="22"/>
        <v>2208</v>
      </c>
      <c r="I52">
        <f t="shared" si="22"/>
        <v>1653</v>
      </c>
      <c r="J52">
        <f t="shared" si="22"/>
        <v>1262</v>
      </c>
      <c r="K52">
        <f t="shared" si="22"/>
        <v>0</v>
      </c>
      <c r="L52">
        <f t="shared" si="22"/>
        <v>0</v>
      </c>
      <c r="M52">
        <f t="shared" si="22"/>
        <v>0</v>
      </c>
      <c r="N52">
        <f t="shared" si="22"/>
        <v>0</v>
      </c>
      <c r="O52">
        <f>O12+O13+O14+O15+O16+O17+O18+O19+O20+O21+O22+O23+O24+O25+O26+O27+O28+O29+O30+O31+O32+O33</f>
        <v>972</v>
      </c>
      <c r="P52">
        <f>P12+P13+P14+P15+P16+P17+P18+P19+P20+P21+P22+P23+P24+P25+P26+P27+P28+P29+P30+P31+P32+P33</f>
        <v>1456</v>
      </c>
      <c r="Q52" s="7">
        <f>Q12+Q13+Q14+Q15+Q16+Q17+Q18+Q19+Q20+Q21+Q22+Q23+Q24+Q25+Q26+Q27+Q28+Q29+Q30+Q31+Q32+Q33+Q34</f>
        <v>12165</v>
      </c>
      <c r="S52">
        <f>P12+P13+P14+P15+P16+P17+P18+P19+P20+P21+P22+P23+P24+P25+P26+P27+P28+P29+P30+P31+P32+P33</f>
        <v>1456</v>
      </c>
      <c r="T52" s="7">
        <f t="shared" si="12"/>
        <v>63.30434782608695</v>
      </c>
      <c r="V52" s="7">
        <f t="shared" si="13"/>
        <v>121.33333333333333</v>
      </c>
      <c r="W52" s="7">
        <f t="shared" si="16"/>
        <v>121.33333333333333</v>
      </c>
      <c r="X52" s="7">
        <f t="shared" si="14"/>
        <v>63.30434782608695</v>
      </c>
      <c r="AH52">
        <v>69</v>
      </c>
    </row>
    <row r="53" spans="1:34" ht="14.25">
      <c r="A53" t="s">
        <v>76</v>
      </c>
      <c r="B53">
        <v>29</v>
      </c>
      <c r="C53">
        <f>C51+C52</f>
        <v>3903</v>
      </c>
      <c r="D53">
        <f aca="true" t="shared" si="23" ref="D53:N53">D51+D52</f>
        <v>4293</v>
      </c>
      <c r="E53">
        <f t="shared" si="23"/>
        <v>6155</v>
      </c>
      <c r="F53">
        <f t="shared" si="23"/>
        <v>4965</v>
      </c>
      <c r="G53">
        <f t="shared" si="23"/>
        <v>5234</v>
      </c>
      <c r="H53">
        <f t="shared" si="23"/>
        <v>5518</v>
      </c>
      <c r="I53">
        <f t="shared" si="23"/>
        <v>4982</v>
      </c>
      <c r="J53">
        <f t="shared" si="23"/>
        <v>3874</v>
      </c>
      <c r="K53">
        <f t="shared" si="23"/>
        <v>3372</v>
      </c>
      <c r="L53">
        <f t="shared" si="23"/>
        <v>4399</v>
      </c>
      <c r="M53">
        <f t="shared" si="23"/>
        <v>3519</v>
      </c>
      <c r="N53">
        <f t="shared" si="23"/>
        <v>3179</v>
      </c>
      <c r="O53" s="7">
        <f>O51+O52</f>
        <v>4407.25</v>
      </c>
      <c r="P53">
        <f>P51+P52</f>
        <v>4965</v>
      </c>
      <c r="Q53">
        <f>Q51+Q52</f>
        <v>53393</v>
      </c>
      <c r="S53">
        <f>S51+S52</f>
        <v>42684</v>
      </c>
      <c r="T53" s="7">
        <f t="shared" si="12"/>
        <v>1471.8620689655172</v>
      </c>
      <c r="V53" s="7">
        <f t="shared" si="13"/>
        <v>3557</v>
      </c>
      <c r="W53" s="7">
        <f t="shared" si="16"/>
        <v>3557</v>
      </c>
      <c r="X53" s="7">
        <f t="shared" si="14"/>
        <v>171.20689655172413</v>
      </c>
      <c r="AH53">
        <v>70</v>
      </c>
    </row>
    <row r="54" spans="1:34" ht="14.25">
      <c r="A54" t="s">
        <v>121</v>
      </c>
      <c r="B54" s="3">
        <v>3</v>
      </c>
      <c r="C54">
        <f>C35+C36+C38</f>
        <v>596</v>
      </c>
      <c r="D54">
        <f>D35+D36+D37+D38</f>
        <v>615</v>
      </c>
      <c r="E54">
        <f>E35+E36+E37+E38</f>
        <v>760</v>
      </c>
      <c r="F54">
        <f>F35+F37+F38</f>
        <v>726</v>
      </c>
      <c r="G54">
        <f aca="true" t="shared" si="24" ref="G54:N54">G35+G37+G38</f>
        <v>692</v>
      </c>
      <c r="H54">
        <f t="shared" si="24"/>
        <v>797</v>
      </c>
      <c r="I54">
        <f t="shared" si="24"/>
        <v>710</v>
      </c>
      <c r="J54">
        <f t="shared" si="24"/>
        <v>559</v>
      </c>
      <c r="K54">
        <f t="shared" si="24"/>
        <v>513</v>
      </c>
      <c r="L54">
        <f t="shared" si="24"/>
        <v>807</v>
      </c>
      <c r="M54">
        <f t="shared" si="24"/>
        <v>1249</v>
      </c>
      <c r="N54">
        <f t="shared" si="24"/>
        <v>595</v>
      </c>
      <c r="O54">
        <f>O33+O34</f>
        <v>208</v>
      </c>
      <c r="P54">
        <f>P33+P34</f>
        <v>320</v>
      </c>
      <c r="Q54">
        <f>Q35+Q37+Q38</f>
        <v>8363</v>
      </c>
      <c r="S54">
        <f>P33+P34</f>
        <v>320</v>
      </c>
      <c r="T54" s="7">
        <f>S54/B54</f>
        <v>106.66666666666667</v>
      </c>
      <c r="V54" s="7">
        <f>S54/12</f>
        <v>26.666666666666668</v>
      </c>
      <c r="W54" s="7">
        <f t="shared" si="16"/>
        <v>26.666666666666668</v>
      </c>
      <c r="X54" s="7">
        <f>P54/B54</f>
        <v>106.66666666666667</v>
      </c>
      <c r="AH54">
        <v>71</v>
      </c>
    </row>
    <row r="55" spans="1:34" ht="14.25">
      <c r="A55" t="s">
        <v>122</v>
      </c>
      <c r="B55" s="3">
        <v>1</v>
      </c>
      <c r="C55">
        <f>C37</f>
        <v>0</v>
      </c>
      <c r="D55">
        <v>0</v>
      </c>
      <c r="E55">
        <v>0</v>
      </c>
      <c r="F55">
        <f>F36</f>
        <v>0</v>
      </c>
      <c r="G55">
        <f aca="true" t="shared" si="25" ref="G55:N55">G36</f>
        <v>0</v>
      </c>
      <c r="H55">
        <f t="shared" si="25"/>
        <v>0</v>
      </c>
      <c r="I55">
        <f t="shared" si="25"/>
        <v>0</v>
      </c>
      <c r="J55">
        <f t="shared" si="25"/>
        <v>0</v>
      </c>
      <c r="K55">
        <f t="shared" si="25"/>
        <v>0</v>
      </c>
      <c r="L55">
        <f t="shared" si="25"/>
        <v>0</v>
      </c>
      <c r="M55">
        <f t="shared" si="25"/>
        <v>0</v>
      </c>
      <c r="N55">
        <f t="shared" si="25"/>
        <v>0</v>
      </c>
      <c r="O55">
        <f>O37</f>
        <v>13</v>
      </c>
      <c r="P55">
        <f>P37</f>
        <v>22</v>
      </c>
      <c r="Q55">
        <f>Q36</f>
        <v>256</v>
      </c>
      <c r="S55">
        <f>P34+P35</f>
        <v>716</v>
      </c>
      <c r="T55" s="7">
        <f>S55/B55</f>
        <v>716</v>
      </c>
      <c r="V55" s="7">
        <f>S55/12</f>
        <v>59.666666666666664</v>
      </c>
      <c r="W55" s="7">
        <f t="shared" si="16"/>
        <v>59.666666666666664</v>
      </c>
      <c r="X55" s="7">
        <f>P55/B55</f>
        <v>22</v>
      </c>
      <c r="AH55">
        <v>71</v>
      </c>
    </row>
    <row r="56" spans="1:34" ht="14.25">
      <c r="A56" t="s">
        <v>77</v>
      </c>
      <c r="B56" s="3">
        <v>4</v>
      </c>
      <c r="C56">
        <f>C54+C55</f>
        <v>596</v>
      </c>
      <c r="D56">
        <f aca="true" t="shared" si="26" ref="D56:S56">D54+D55</f>
        <v>615</v>
      </c>
      <c r="E56">
        <f t="shared" si="26"/>
        <v>760</v>
      </c>
      <c r="F56">
        <f t="shared" si="26"/>
        <v>726</v>
      </c>
      <c r="G56">
        <f t="shared" si="26"/>
        <v>692</v>
      </c>
      <c r="H56">
        <f t="shared" si="26"/>
        <v>797</v>
      </c>
      <c r="I56">
        <f t="shared" si="26"/>
        <v>710</v>
      </c>
      <c r="J56">
        <f t="shared" si="26"/>
        <v>559</v>
      </c>
      <c r="K56">
        <f t="shared" si="26"/>
        <v>513</v>
      </c>
      <c r="L56">
        <f t="shared" si="26"/>
        <v>807</v>
      </c>
      <c r="M56">
        <f t="shared" si="26"/>
        <v>1249</v>
      </c>
      <c r="N56">
        <f t="shared" si="26"/>
        <v>595</v>
      </c>
      <c r="O56">
        <f t="shared" si="26"/>
        <v>221</v>
      </c>
      <c r="P56">
        <f t="shared" si="26"/>
        <v>342</v>
      </c>
      <c r="Q56">
        <f t="shared" si="26"/>
        <v>8619</v>
      </c>
      <c r="S56">
        <f t="shared" si="26"/>
        <v>1036</v>
      </c>
      <c r="T56" s="7">
        <f aca="true" t="shared" si="27" ref="T56:AF56">T54+T55</f>
        <v>822.6666666666666</v>
      </c>
      <c r="U56">
        <f t="shared" si="27"/>
        <v>0</v>
      </c>
      <c r="V56">
        <f t="shared" si="27"/>
        <v>86.33333333333333</v>
      </c>
      <c r="W56" s="7">
        <f t="shared" si="27"/>
        <v>86.33333333333333</v>
      </c>
      <c r="X56" s="7">
        <f t="shared" si="27"/>
        <v>128.66666666666669</v>
      </c>
      <c r="Y56" s="7">
        <f t="shared" si="27"/>
        <v>0</v>
      </c>
      <c r="Z56" s="7">
        <f t="shared" si="27"/>
        <v>0</v>
      </c>
      <c r="AA56" s="7">
        <f t="shared" si="27"/>
        <v>0</v>
      </c>
      <c r="AB56" s="7">
        <f t="shared" si="27"/>
        <v>0</v>
      </c>
      <c r="AC56" s="7">
        <f t="shared" si="27"/>
        <v>0</v>
      </c>
      <c r="AD56" s="7">
        <f t="shared" si="27"/>
        <v>0</v>
      </c>
      <c r="AE56">
        <f t="shared" si="27"/>
        <v>0</v>
      </c>
      <c r="AF56">
        <f t="shared" si="27"/>
        <v>0</v>
      </c>
      <c r="AH56">
        <v>71</v>
      </c>
    </row>
    <row r="57" spans="1:34" ht="14.25">
      <c r="A57" t="s">
        <v>78</v>
      </c>
      <c r="B57" s="3">
        <v>1</v>
      </c>
      <c r="C57">
        <f aca="true" t="shared" si="28" ref="C57:N57">C39</f>
        <v>110</v>
      </c>
      <c r="D57">
        <f t="shared" si="28"/>
        <v>106</v>
      </c>
      <c r="E57">
        <f t="shared" si="28"/>
        <v>165</v>
      </c>
      <c r="F57">
        <f t="shared" si="28"/>
        <v>139</v>
      </c>
      <c r="G57">
        <f t="shared" si="28"/>
        <v>142</v>
      </c>
      <c r="H57">
        <f t="shared" si="28"/>
        <v>165</v>
      </c>
      <c r="I57">
        <f t="shared" si="28"/>
        <v>168</v>
      </c>
      <c r="J57">
        <f t="shared" si="28"/>
        <v>130</v>
      </c>
      <c r="K57">
        <f t="shared" si="28"/>
        <v>0</v>
      </c>
      <c r="L57">
        <f t="shared" si="28"/>
        <v>0</v>
      </c>
      <c r="M57">
        <f t="shared" si="28"/>
        <v>0</v>
      </c>
      <c r="N57">
        <f t="shared" si="28"/>
        <v>0</v>
      </c>
      <c r="O57">
        <f>O39</f>
        <v>94</v>
      </c>
      <c r="P57">
        <f>P39</f>
        <v>141</v>
      </c>
      <c r="Q57">
        <f>Q39</f>
        <v>1125</v>
      </c>
      <c r="S57" s="7">
        <f>P39</f>
        <v>141</v>
      </c>
      <c r="T57" s="7">
        <f t="shared" si="12"/>
        <v>141</v>
      </c>
      <c r="V57" s="7">
        <f t="shared" si="13"/>
        <v>11.75</v>
      </c>
      <c r="W57" s="7">
        <f t="shared" si="16"/>
        <v>11.75</v>
      </c>
      <c r="X57" s="7">
        <f t="shared" si="14"/>
        <v>141</v>
      </c>
      <c r="AH57">
        <v>72</v>
      </c>
    </row>
    <row r="58" spans="1:34" ht="14.25">
      <c r="A58" t="s">
        <v>67</v>
      </c>
      <c r="B58" s="3">
        <v>34</v>
      </c>
      <c r="C58">
        <f aca="true" t="shared" si="29" ref="C58:N58">C53+C56+C57</f>
        <v>4609</v>
      </c>
      <c r="D58">
        <f t="shared" si="29"/>
        <v>5014</v>
      </c>
      <c r="E58">
        <f t="shared" si="29"/>
        <v>7080</v>
      </c>
      <c r="F58">
        <f t="shared" si="29"/>
        <v>5830</v>
      </c>
      <c r="G58">
        <f t="shared" si="29"/>
        <v>6068</v>
      </c>
      <c r="H58">
        <f t="shared" si="29"/>
        <v>6480</v>
      </c>
      <c r="I58">
        <f t="shared" si="29"/>
        <v>5860</v>
      </c>
      <c r="J58">
        <f t="shared" si="29"/>
        <v>4563</v>
      </c>
      <c r="K58">
        <f t="shared" si="29"/>
        <v>3885</v>
      </c>
      <c r="L58">
        <f t="shared" si="29"/>
        <v>5206</v>
      </c>
      <c r="M58">
        <f t="shared" si="29"/>
        <v>4768</v>
      </c>
      <c r="N58">
        <f t="shared" si="29"/>
        <v>3774</v>
      </c>
      <c r="O58" s="7">
        <f>O53+O56+O57</f>
        <v>4722.25</v>
      </c>
      <c r="P58">
        <f>P53+P56+P57</f>
        <v>5448</v>
      </c>
      <c r="Q58">
        <f>Q53+Q56+Q57</f>
        <v>63137</v>
      </c>
      <c r="S58" s="7">
        <f>S53+S56+S57</f>
        <v>43861</v>
      </c>
      <c r="T58" s="7">
        <f t="shared" si="12"/>
        <v>1290.0294117647059</v>
      </c>
      <c r="V58" s="7">
        <f t="shared" si="13"/>
        <v>3655.0833333333335</v>
      </c>
      <c r="W58" s="7">
        <f t="shared" si="16"/>
        <v>3655.0833333333335</v>
      </c>
      <c r="X58" s="7">
        <f t="shared" si="14"/>
        <v>160.23529411764707</v>
      </c>
      <c r="AH58">
        <v>73</v>
      </c>
    </row>
    <row r="59" spans="2:34" ht="28.5">
      <c r="B59" s="3" t="s">
        <v>141</v>
      </c>
      <c r="O59" s="7"/>
      <c r="P59" s="7"/>
      <c r="Q59" s="7"/>
      <c r="S59" s="7"/>
      <c r="AH59">
        <v>80</v>
      </c>
    </row>
    <row r="60" spans="1:34" ht="14.25">
      <c r="A60" t="s">
        <v>93</v>
      </c>
      <c r="B60" s="6">
        <f aca="true" t="shared" si="30" ref="B60:B73">B45/Y$2*100</f>
        <v>0.6309148264984227</v>
      </c>
      <c r="C60" s="6">
        <f aca="true" t="shared" si="31" ref="C60:Q60">C45/C$2*100</f>
        <v>10.116924296472453</v>
      </c>
      <c r="D60" s="6">
        <f t="shared" si="31"/>
        <v>10.752028684657484</v>
      </c>
      <c r="E60" s="6">
        <f t="shared" si="31"/>
        <v>7.149211683882766</v>
      </c>
      <c r="F60" s="6">
        <f t="shared" si="31"/>
        <v>7.592574719299938</v>
      </c>
      <c r="G60" s="6">
        <f t="shared" si="31"/>
        <v>7.9049731571671975</v>
      </c>
      <c r="H60" s="6">
        <f t="shared" si="31"/>
        <v>6.808141810658166</v>
      </c>
      <c r="I60" s="6">
        <f t="shared" si="31"/>
        <v>9.497288049215538</v>
      </c>
      <c r="J60" s="6">
        <f t="shared" si="31"/>
        <v>8.648770584254455</v>
      </c>
      <c r="K60" s="6">
        <f t="shared" si="31"/>
        <v>10.180499661314101</v>
      </c>
      <c r="L60" s="6">
        <f t="shared" si="31"/>
        <v>11.10550227158001</v>
      </c>
      <c r="M60" s="6">
        <f t="shared" si="31"/>
        <v>7.84947775075118</v>
      </c>
      <c r="N60" s="6">
        <f t="shared" si="31"/>
        <v>7.792694349047767</v>
      </c>
      <c r="O60" s="6">
        <f t="shared" si="31"/>
        <v>8.579412580760238</v>
      </c>
      <c r="P60" s="6">
        <f t="shared" si="31"/>
        <v>8.782360535435211</v>
      </c>
      <c r="Q60" s="6">
        <f t="shared" si="31"/>
        <v>8.580828185251667</v>
      </c>
      <c r="S60" s="6">
        <f aca="true" t="shared" si="32" ref="S60:S73">S45/(P$2*12)*100</f>
        <v>8.580779597291114</v>
      </c>
      <c r="T60" s="6"/>
      <c r="U60" s="6"/>
      <c r="AH60">
        <v>81</v>
      </c>
    </row>
    <row r="61" spans="1:34" ht="14.25">
      <c r="A61" t="s">
        <v>94</v>
      </c>
      <c r="B61" s="6">
        <f t="shared" si="30"/>
        <v>0.31545741324921134</v>
      </c>
      <c r="C61" s="6">
        <f aca="true" t="shared" si="33" ref="C61:Q61">C46/C$2*100</f>
        <v>4.999009116131589</v>
      </c>
      <c r="D61" s="6">
        <f t="shared" si="33"/>
        <v>4.967918475183996</v>
      </c>
      <c r="E61" s="6">
        <f t="shared" si="33"/>
        <v>2.7183314387386943</v>
      </c>
      <c r="F61" s="6">
        <f t="shared" si="33"/>
        <v>3.2236270630248045</v>
      </c>
      <c r="G61" s="6">
        <f t="shared" si="33"/>
        <v>3.3818754621146363</v>
      </c>
      <c r="H61" s="6">
        <f t="shared" si="33"/>
        <v>2.351395179779679</v>
      </c>
      <c r="I61" s="6">
        <f t="shared" si="33"/>
        <v>2.522660259910451</v>
      </c>
      <c r="J61" s="6">
        <f t="shared" si="33"/>
        <v>3.063388224678547</v>
      </c>
      <c r="K61" s="6">
        <f t="shared" si="33"/>
        <v>3.2553691676295973</v>
      </c>
      <c r="L61" s="6">
        <f t="shared" si="33"/>
        <v>2.773220595658758</v>
      </c>
      <c r="M61" s="6">
        <f t="shared" si="33"/>
        <v>2.2206324223780225</v>
      </c>
      <c r="N61" s="6">
        <f t="shared" si="33"/>
        <v>2.132375897596004</v>
      </c>
      <c r="O61" s="6">
        <f t="shared" si="33"/>
        <v>2.996551587458877</v>
      </c>
      <c r="P61" s="6">
        <f t="shared" si="33"/>
        <v>2.9965346198274108</v>
      </c>
      <c r="Q61" s="6">
        <f t="shared" si="33"/>
        <v>2.996551587458877</v>
      </c>
      <c r="S61" s="6">
        <f t="shared" si="32"/>
        <v>2.9965346198274108</v>
      </c>
      <c r="T61" s="6"/>
      <c r="U61" s="6"/>
      <c r="AH61">
        <v>82</v>
      </c>
    </row>
    <row r="62" spans="1:34" ht="14.25">
      <c r="A62" t="s">
        <v>81</v>
      </c>
      <c r="B62" s="6">
        <f t="shared" si="30"/>
        <v>0.9463722397476341</v>
      </c>
      <c r="C62" s="6">
        <f aca="true" t="shared" si="34" ref="C62:Q62">C47/C$2*100</f>
        <v>15.115933412604043</v>
      </c>
      <c r="D62" s="6">
        <f t="shared" si="34"/>
        <v>15.71994715984148</v>
      </c>
      <c r="E62" s="6">
        <f t="shared" si="34"/>
        <v>9.86754312262146</v>
      </c>
      <c r="F62" s="6">
        <f t="shared" si="34"/>
        <v>10.816201782324743</v>
      </c>
      <c r="G62" s="6">
        <f t="shared" si="34"/>
        <v>11.286848619281834</v>
      </c>
      <c r="H62" s="6">
        <f t="shared" si="34"/>
        <v>9.159536990437847</v>
      </c>
      <c r="I62" s="6">
        <f t="shared" si="34"/>
        <v>12.019948309125986</v>
      </c>
      <c r="J62" s="6">
        <f t="shared" si="34"/>
        <v>11.712158808933003</v>
      </c>
      <c r="K62" s="6">
        <f t="shared" si="34"/>
        <v>13.435868828943697</v>
      </c>
      <c r="L62" s="6">
        <f t="shared" si="34"/>
        <v>13.878722867238768</v>
      </c>
      <c r="M62" s="6">
        <f t="shared" si="34"/>
        <v>10.070110173129203</v>
      </c>
      <c r="N62" s="6">
        <f t="shared" si="34"/>
        <v>9.925070246643772</v>
      </c>
      <c r="O62" s="6">
        <f t="shared" si="34"/>
        <v>11.575964168219114</v>
      </c>
      <c r="P62" s="6">
        <f t="shared" si="34"/>
        <v>11.77889515526262</v>
      </c>
      <c r="Q62" s="6">
        <f t="shared" si="34"/>
        <v>11.577379772710543</v>
      </c>
      <c r="S62" s="6">
        <f t="shared" si="32"/>
        <v>11.577314217118525</v>
      </c>
      <c r="T62" s="6"/>
      <c r="U62" s="6"/>
      <c r="AH62">
        <v>83</v>
      </c>
    </row>
    <row r="63" spans="1:34" ht="14.25">
      <c r="A63" t="s">
        <v>95</v>
      </c>
      <c r="B63" s="6">
        <f t="shared" si="30"/>
        <v>0.6309148264984227</v>
      </c>
      <c r="C63" s="6">
        <f aca="true" t="shared" si="35" ref="C63:Q63">C48/C$2*100</f>
        <v>0.06936187078874356</v>
      </c>
      <c r="D63" s="6">
        <f t="shared" si="35"/>
        <v>0.09435742592942065</v>
      </c>
      <c r="E63" s="6">
        <f t="shared" si="35"/>
        <v>0.39786487421539074</v>
      </c>
      <c r="F63" s="6">
        <f t="shared" si="35"/>
        <v>0.10938455104076182</v>
      </c>
      <c r="G63" s="6">
        <f t="shared" si="35"/>
        <v>0.09644131545954288</v>
      </c>
      <c r="H63" s="6">
        <f t="shared" si="35"/>
        <v>0.0950623497176089</v>
      </c>
      <c r="I63" s="6">
        <f t="shared" si="35"/>
        <v>0.09828546467183574</v>
      </c>
      <c r="J63" s="6">
        <f t="shared" si="35"/>
        <v>0.07218587863749154</v>
      </c>
      <c r="K63" s="6">
        <f t="shared" si="35"/>
        <v>0</v>
      </c>
      <c r="L63" s="6">
        <f t="shared" si="35"/>
        <v>0</v>
      </c>
      <c r="M63" s="6">
        <f t="shared" si="35"/>
        <v>0</v>
      </c>
      <c r="N63" s="6">
        <f t="shared" si="35"/>
        <v>0</v>
      </c>
      <c r="O63" s="6">
        <f t="shared" si="35"/>
        <v>0.09512862182409133</v>
      </c>
      <c r="P63" s="6">
        <f t="shared" si="35"/>
        <v>0.14269212475368623</v>
      </c>
      <c r="Q63" s="6">
        <f t="shared" si="35"/>
        <v>0.09512862182409133</v>
      </c>
      <c r="S63" s="6">
        <f t="shared" si="32"/>
        <v>0.09512808316912415</v>
      </c>
      <c r="T63" s="6"/>
      <c r="U63" s="6"/>
      <c r="AH63">
        <v>84</v>
      </c>
    </row>
    <row r="64" spans="1:34" ht="14.25">
      <c r="A64" t="s">
        <v>96</v>
      </c>
      <c r="B64" s="6">
        <f t="shared" si="30"/>
        <v>0.31545741324921134</v>
      </c>
      <c r="C64" s="6">
        <f aca="true" t="shared" si="36" ref="C64:Q64">C49/C$2*100</f>
        <v>0</v>
      </c>
      <c r="D64" s="6">
        <f t="shared" si="36"/>
        <v>0</v>
      </c>
      <c r="E64" s="6">
        <f t="shared" si="36"/>
        <v>0</v>
      </c>
      <c r="F64" s="6">
        <f t="shared" si="36"/>
        <v>0</v>
      </c>
      <c r="G64" s="6">
        <f t="shared" si="36"/>
        <v>0</v>
      </c>
      <c r="H64" s="6">
        <f t="shared" si="36"/>
        <v>0</v>
      </c>
      <c r="I64" s="6">
        <f t="shared" si="36"/>
        <v>0</v>
      </c>
      <c r="J64" s="6">
        <f t="shared" si="36"/>
        <v>0</v>
      </c>
      <c r="K64" s="6">
        <f t="shared" si="36"/>
        <v>0</v>
      </c>
      <c r="L64" s="6">
        <f t="shared" si="36"/>
        <v>0</v>
      </c>
      <c r="M64" s="6">
        <f t="shared" si="36"/>
        <v>0</v>
      </c>
      <c r="N64" s="6">
        <f t="shared" si="36"/>
        <v>0</v>
      </c>
      <c r="O64" s="6">
        <f t="shared" si="36"/>
        <v>0</v>
      </c>
      <c r="P64" s="6">
        <f t="shared" si="36"/>
        <v>0</v>
      </c>
      <c r="Q64" s="6">
        <f t="shared" si="36"/>
        <v>0</v>
      </c>
      <c r="S64" s="6">
        <f t="shared" si="32"/>
        <v>0</v>
      </c>
      <c r="T64" s="6"/>
      <c r="U64" s="6"/>
      <c r="AH64">
        <v>85</v>
      </c>
    </row>
    <row r="65" spans="1:34" ht="14.25">
      <c r="A65" t="s">
        <v>82</v>
      </c>
      <c r="B65" s="6">
        <f t="shared" si="30"/>
        <v>0.9463722397476341</v>
      </c>
      <c r="C65" s="6">
        <f aca="true" t="shared" si="37" ref="C65:Q65">C50/C$2*100</f>
        <v>0.06936187078874356</v>
      </c>
      <c r="D65" s="6">
        <f t="shared" si="37"/>
        <v>0.09435742592942065</v>
      </c>
      <c r="E65" s="6">
        <f t="shared" si="37"/>
        <v>0.39786487421539074</v>
      </c>
      <c r="F65" s="6">
        <f t="shared" si="37"/>
        <v>0.10938455104076182</v>
      </c>
      <c r="G65" s="6">
        <f t="shared" si="37"/>
        <v>0.09644131545954288</v>
      </c>
      <c r="H65" s="6">
        <f t="shared" si="37"/>
        <v>0.0950623497176089</v>
      </c>
      <c r="I65" s="6">
        <f t="shared" si="37"/>
        <v>0.09828546467183574</v>
      </c>
      <c r="J65" s="6">
        <f t="shared" si="37"/>
        <v>0.07218587863749154</v>
      </c>
      <c r="K65" s="6">
        <f t="shared" si="37"/>
        <v>0</v>
      </c>
      <c r="L65" s="6">
        <f t="shared" si="37"/>
        <v>0</v>
      </c>
      <c r="M65" s="6">
        <f t="shared" si="37"/>
        <v>0</v>
      </c>
      <c r="N65" s="6">
        <f t="shared" si="37"/>
        <v>0</v>
      </c>
      <c r="O65" s="6">
        <f t="shared" si="37"/>
        <v>0.09512862182409133</v>
      </c>
      <c r="P65" s="6">
        <f t="shared" si="37"/>
        <v>0.14269212475368623</v>
      </c>
      <c r="Q65" s="6">
        <f t="shared" si="37"/>
        <v>0.09512862182409133</v>
      </c>
      <c r="S65" s="6">
        <f t="shared" si="32"/>
        <v>0.09512808316912415</v>
      </c>
      <c r="T65" s="6"/>
      <c r="U65" s="6"/>
      <c r="AH65">
        <v>86</v>
      </c>
    </row>
    <row r="66" spans="1:34" ht="14.25">
      <c r="A66" t="s">
        <v>68</v>
      </c>
      <c r="B66" s="6">
        <f t="shared" si="30"/>
        <v>1.8927444794952681</v>
      </c>
      <c r="C66" s="6">
        <f aca="true" t="shared" si="38" ref="C66:Q66">C51/C$2*100</f>
        <v>15.185295283392787</v>
      </c>
      <c r="D66" s="6">
        <f t="shared" si="38"/>
        <v>15.8143045857709</v>
      </c>
      <c r="E66" s="6">
        <f t="shared" si="38"/>
        <v>10.265407996836851</v>
      </c>
      <c r="F66" s="6">
        <f t="shared" si="38"/>
        <v>10.925586333365505</v>
      </c>
      <c r="G66" s="6">
        <f t="shared" si="38"/>
        <v>11.383289934741377</v>
      </c>
      <c r="H66" s="6">
        <f t="shared" si="38"/>
        <v>9.254599340155455</v>
      </c>
      <c r="I66" s="6">
        <f t="shared" si="38"/>
        <v>12.118233773797824</v>
      </c>
      <c r="J66" s="6">
        <f t="shared" si="38"/>
        <v>11.784344687570494</v>
      </c>
      <c r="K66" s="6">
        <f t="shared" si="38"/>
        <v>13.435868828943697</v>
      </c>
      <c r="L66" s="6">
        <f t="shared" si="38"/>
        <v>13.878722867238768</v>
      </c>
      <c r="M66" s="6">
        <f t="shared" si="38"/>
        <v>10.070110173129203</v>
      </c>
      <c r="N66" s="6">
        <f t="shared" si="38"/>
        <v>9.925070246643772</v>
      </c>
      <c r="O66" s="6">
        <f t="shared" si="38"/>
        <v>11.671092790043204</v>
      </c>
      <c r="P66" s="6">
        <f t="shared" si="38"/>
        <v>11.921587280016308</v>
      </c>
      <c r="Q66" s="6">
        <f t="shared" si="38"/>
        <v>11.672508394534633</v>
      </c>
      <c r="S66" s="6">
        <f t="shared" si="32"/>
        <v>11.67244230028765</v>
      </c>
      <c r="T66" s="6"/>
      <c r="U66" s="6"/>
      <c r="AH66">
        <v>87</v>
      </c>
    </row>
    <row r="67" spans="1:34" ht="14.25">
      <c r="A67" t="s">
        <v>85</v>
      </c>
      <c r="B67" s="6">
        <f t="shared" si="30"/>
        <v>7.255520504731862</v>
      </c>
      <c r="C67" s="6">
        <f aca="true" t="shared" si="39" ref="C67:Q67">C52/C$2*100</f>
        <v>4.151803408640507</v>
      </c>
      <c r="D67" s="6">
        <f t="shared" si="39"/>
        <v>4.439516889979242</v>
      </c>
      <c r="E67" s="6">
        <f t="shared" si="39"/>
        <v>4.944892008105571</v>
      </c>
      <c r="F67" s="6">
        <f t="shared" si="39"/>
        <v>5.047775311263392</v>
      </c>
      <c r="G67" s="6">
        <f t="shared" si="39"/>
        <v>5.4425049024335355</v>
      </c>
      <c r="H67" s="6">
        <f t="shared" si="39"/>
        <v>6.173460828720014</v>
      </c>
      <c r="I67" s="6">
        <f t="shared" si="39"/>
        <v>6.0172545593535</v>
      </c>
      <c r="J67" s="6">
        <f t="shared" si="39"/>
        <v>5.693661177532145</v>
      </c>
      <c r="K67" s="6">
        <f t="shared" si="39"/>
        <v>0</v>
      </c>
      <c r="L67" s="6">
        <f t="shared" si="39"/>
        <v>0</v>
      </c>
      <c r="M67" s="6">
        <f t="shared" si="39"/>
        <v>0</v>
      </c>
      <c r="N67" s="6">
        <f t="shared" si="39"/>
        <v>0</v>
      </c>
      <c r="O67" s="6">
        <f t="shared" si="39"/>
        <v>3.302322157607742</v>
      </c>
      <c r="P67" s="6">
        <f t="shared" si="39"/>
        <v>4.946660324794455</v>
      </c>
      <c r="Q67" s="6">
        <f t="shared" si="39"/>
        <v>3.4441657276490205</v>
      </c>
      <c r="S67" s="6">
        <f t="shared" si="32"/>
        <v>0.41222169373287126</v>
      </c>
      <c r="T67" s="6"/>
      <c r="U67" s="6"/>
      <c r="AH67">
        <v>88</v>
      </c>
    </row>
    <row r="68" spans="1:34" ht="14.25">
      <c r="A68" t="s">
        <v>75</v>
      </c>
      <c r="B68" s="6">
        <f t="shared" si="30"/>
        <v>9.14826498422713</v>
      </c>
      <c r="C68" s="6">
        <f aca="true" t="shared" si="40" ref="C68:Q68">C53/C$2*100</f>
        <v>19.337098692033294</v>
      </c>
      <c r="D68" s="6">
        <f t="shared" si="40"/>
        <v>20.25382147575014</v>
      </c>
      <c r="E68" s="6">
        <f t="shared" si="40"/>
        <v>15.21030000494242</v>
      </c>
      <c r="F68" s="6">
        <f t="shared" si="40"/>
        <v>15.973361644628897</v>
      </c>
      <c r="G68" s="6">
        <f t="shared" si="40"/>
        <v>16.82579483717491</v>
      </c>
      <c r="H68" s="6">
        <f t="shared" si="40"/>
        <v>15.428060168875469</v>
      </c>
      <c r="I68" s="6">
        <f t="shared" si="40"/>
        <v>18.135488333151322</v>
      </c>
      <c r="J68" s="6">
        <f t="shared" si="40"/>
        <v>17.478005865102638</v>
      </c>
      <c r="K68" s="6">
        <f t="shared" si="40"/>
        <v>13.435868828943697</v>
      </c>
      <c r="L68" s="6">
        <f t="shared" si="40"/>
        <v>13.878722867238768</v>
      </c>
      <c r="M68" s="6">
        <f t="shared" si="40"/>
        <v>10.070110173129203</v>
      </c>
      <c r="N68" s="6">
        <f t="shared" si="40"/>
        <v>9.925070246643772</v>
      </c>
      <c r="O68" s="6">
        <f t="shared" si="40"/>
        <v>14.973414947650946</v>
      </c>
      <c r="P68" s="6">
        <f t="shared" si="40"/>
        <v>16.86824760481076</v>
      </c>
      <c r="Q68" s="6">
        <f t="shared" si="40"/>
        <v>15.116674122183655</v>
      </c>
      <c r="S68" s="6">
        <f t="shared" si="32"/>
        <v>12.084663994020522</v>
      </c>
      <c r="T68" s="6"/>
      <c r="U68" s="6"/>
      <c r="AH68">
        <v>89</v>
      </c>
    </row>
    <row r="69" spans="1:34" ht="14.25">
      <c r="A69" t="s">
        <v>121</v>
      </c>
      <c r="B69" s="6">
        <f t="shared" si="30"/>
        <v>0.9463722397476341</v>
      </c>
      <c r="C69" s="6">
        <f aca="true" t="shared" si="41" ref="C69:Q69">C54/C$2*100</f>
        <v>2.9528339278636544</v>
      </c>
      <c r="D69" s="6">
        <f t="shared" si="41"/>
        <v>2.901490847329685</v>
      </c>
      <c r="E69" s="6">
        <f t="shared" si="41"/>
        <v>1.8781199031285525</v>
      </c>
      <c r="F69" s="6">
        <f t="shared" si="41"/>
        <v>2.335681883988032</v>
      </c>
      <c r="G69" s="6">
        <f t="shared" si="41"/>
        <v>2.2245796766001225</v>
      </c>
      <c r="H69" s="6">
        <f t="shared" si="41"/>
        <v>2.228373315439244</v>
      </c>
      <c r="I69" s="6">
        <f t="shared" si="41"/>
        <v>2.584543700629755</v>
      </c>
      <c r="J69" s="6">
        <f t="shared" si="41"/>
        <v>2.5219941348973607</v>
      </c>
      <c r="K69" s="6">
        <f t="shared" si="41"/>
        <v>2.0440690122325376</v>
      </c>
      <c r="L69" s="6">
        <f t="shared" si="41"/>
        <v>2.546062594649167</v>
      </c>
      <c r="M69" s="6">
        <f t="shared" si="41"/>
        <v>3.5741880097295753</v>
      </c>
      <c r="N69" s="6">
        <f t="shared" si="41"/>
        <v>1.857633468623166</v>
      </c>
      <c r="O69" s="6">
        <f t="shared" si="41"/>
        <v>0.7066697621218212</v>
      </c>
      <c r="P69" s="6">
        <f t="shared" si="41"/>
        <v>1.0871780933614188</v>
      </c>
      <c r="Q69" s="6">
        <f t="shared" si="41"/>
        <v>2.367740072365702</v>
      </c>
      <c r="S69" s="6">
        <f t="shared" si="32"/>
        <v>0.09059817444678489</v>
      </c>
      <c r="T69" s="6"/>
      <c r="U69" s="6"/>
      <c r="AH69">
        <v>90</v>
      </c>
    </row>
    <row r="70" spans="1:34" ht="14.25">
      <c r="A70" t="s">
        <v>122</v>
      </c>
      <c r="B70" s="6">
        <f t="shared" si="30"/>
        <v>0.31545741324921134</v>
      </c>
      <c r="C70" s="6">
        <f aca="true" t="shared" si="42" ref="C70:Q70">C55/C$2*100</f>
        <v>0</v>
      </c>
      <c r="D70" s="6">
        <f t="shared" si="42"/>
        <v>0</v>
      </c>
      <c r="E70" s="6">
        <f t="shared" si="42"/>
        <v>0</v>
      </c>
      <c r="F70" s="6">
        <f t="shared" si="42"/>
        <v>0</v>
      </c>
      <c r="G70" s="6">
        <f t="shared" si="42"/>
        <v>0</v>
      </c>
      <c r="H70" s="6">
        <f t="shared" si="42"/>
        <v>0</v>
      </c>
      <c r="I70" s="6">
        <f t="shared" si="42"/>
        <v>0</v>
      </c>
      <c r="J70" s="6">
        <f t="shared" si="42"/>
        <v>0</v>
      </c>
      <c r="K70" s="6">
        <f t="shared" si="42"/>
        <v>0</v>
      </c>
      <c r="L70" s="6">
        <f t="shared" si="42"/>
        <v>0</v>
      </c>
      <c r="M70" s="6">
        <f t="shared" si="42"/>
        <v>0</v>
      </c>
      <c r="N70" s="6">
        <f t="shared" si="42"/>
        <v>0</v>
      </c>
      <c r="O70" s="6">
        <f t="shared" si="42"/>
        <v>0.044166860132613825</v>
      </c>
      <c r="P70" s="6">
        <f t="shared" si="42"/>
        <v>0.07474349391859754</v>
      </c>
      <c r="Q70" s="6">
        <f t="shared" si="42"/>
        <v>0.07247894996121243</v>
      </c>
      <c r="S70" s="6">
        <f t="shared" si="32"/>
        <v>0.20271341532468123</v>
      </c>
      <c r="T70" s="6"/>
      <c r="U70" s="6"/>
      <c r="AH70">
        <v>90</v>
      </c>
    </row>
    <row r="71" spans="1:34" ht="14.25">
      <c r="A71" t="s">
        <v>69</v>
      </c>
      <c r="B71" s="6">
        <f t="shared" si="30"/>
        <v>1.2618296529968454</v>
      </c>
      <c r="C71" s="6">
        <f>C56/C$2*100</f>
        <v>2.9528339278636544</v>
      </c>
      <c r="D71" s="6">
        <f aca="true" t="shared" si="43" ref="D71:Q73">D56/D$2*100</f>
        <v>2.901490847329685</v>
      </c>
      <c r="E71" s="6">
        <f t="shared" si="43"/>
        <v>1.8781199031285525</v>
      </c>
      <c r="F71" s="6">
        <f t="shared" si="43"/>
        <v>2.335681883988032</v>
      </c>
      <c r="G71" s="6">
        <f t="shared" si="43"/>
        <v>2.2245796766001225</v>
      </c>
      <c r="H71" s="6">
        <f t="shared" si="43"/>
        <v>2.228373315439244</v>
      </c>
      <c r="I71" s="6">
        <f t="shared" si="43"/>
        <v>2.584543700629755</v>
      </c>
      <c r="J71" s="6">
        <f t="shared" si="43"/>
        <v>2.5219941348973607</v>
      </c>
      <c r="K71" s="6">
        <f t="shared" si="43"/>
        <v>2.0440690122325376</v>
      </c>
      <c r="L71" s="6">
        <f t="shared" si="43"/>
        <v>2.546062594649167</v>
      </c>
      <c r="M71" s="6">
        <f t="shared" si="43"/>
        <v>3.5741880097295753</v>
      </c>
      <c r="N71" s="6">
        <f t="shared" si="43"/>
        <v>1.857633468623166</v>
      </c>
      <c r="O71" s="6">
        <f aca="true" t="shared" si="44" ref="O71:P73">O56/O$2*100</f>
        <v>0.750836622254435</v>
      </c>
      <c r="P71" s="6">
        <f t="shared" si="44"/>
        <v>1.1619215872800162</v>
      </c>
      <c r="Q71" s="6">
        <f t="shared" si="43"/>
        <v>2.440219022326914</v>
      </c>
      <c r="S71" s="6">
        <f t="shared" si="32"/>
        <v>0.2933115897714661</v>
      </c>
      <c r="T71" s="6"/>
      <c r="U71" s="6"/>
      <c r="AH71">
        <v>90</v>
      </c>
    </row>
    <row r="72" spans="1:34" ht="14.25">
      <c r="A72" t="s">
        <v>74</v>
      </c>
      <c r="B72" s="6">
        <f t="shared" si="30"/>
        <v>0.31545741324921134</v>
      </c>
      <c r="C72" s="6">
        <f>C57/C$2*100</f>
        <v>0.5449861276258423</v>
      </c>
      <c r="D72" s="6">
        <f t="shared" si="43"/>
        <v>0.5000943574259294</v>
      </c>
      <c r="E72" s="6">
        <f t="shared" si="43"/>
        <v>0.40774971581080416</v>
      </c>
      <c r="F72" s="6">
        <f t="shared" si="43"/>
        <v>0.44718978219605576</v>
      </c>
      <c r="G72" s="6">
        <f t="shared" si="43"/>
        <v>0.45648889317516955</v>
      </c>
      <c r="H72" s="6">
        <f t="shared" si="43"/>
        <v>0.46133199127663144</v>
      </c>
      <c r="I72" s="6">
        <f t="shared" si="43"/>
        <v>0.6115540024025335</v>
      </c>
      <c r="J72" s="6">
        <f t="shared" si="43"/>
        <v>0.5865102639296188</v>
      </c>
      <c r="K72" s="6">
        <f t="shared" si="43"/>
        <v>0</v>
      </c>
      <c r="L72" s="6">
        <f t="shared" si="43"/>
        <v>0</v>
      </c>
      <c r="M72" s="6">
        <f t="shared" si="43"/>
        <v>0</v>
      </c>
      <c r="N72" s="6">
        <f t="shared" si="43"/>
        <v>0</v>
      </c>
      <c r="O72" s="6">
        <f t="shared" si="44"/>
        <v>0.31936037326659233</v>
      </c>
      <c r="P72" s="6">
        <f t="shared" si="44"/>
        <v>0.47903784738737515</v>
      </c>
      <c r="Q72" s="6">
        <f t="shared" si="43"/>
        <v>0.31851101057173437</v>
      </c>
      <c r="S72" s="6">
        <f t="shared" si="32"/>
        <v>0.039919820615614596</v>
      </c>
      <c r="T72" s="6"/>
      <c r="U72" s="6"/>
      <c r="AH72">
        <v>91</v>
      </c>
    </row>
    <row r="73" spans="1:34" ht="14.25">
      <c r="A73" t="s">
        <v>79</v>
      </c>
      <c r="B73" s="6">
        <f t="shared" si="30"/>
        <v>10.725552050473187</v>
      </c>
      <c r="C73" s="6">
        <f>C58/C$2*100</f>
        <v>22.83491874752279</v>
      </c>
      <c r="D73" s="6">
        <f t="shared" si="43"/>
        <v>23.655406680505756</v>
      </c>
      <c r="E73" s="6">
        <f t="shared" si="43"/>
        <v>17.496169623881777</v>
      </c>
      <c r="F73" s="6">
        <f t="shared" si="43"/>
        <v>18.756233310812984</v>
      </c>
      <c r="G73" s="6">
        <f t="shared" si="43"/>
        <v>19.506863406950202</v>
      </c>
      <c r="H73" s="6">
        <f t="shared" si="43"/>
        <v>18.117765475591344</v>
      </c>
      <c r="I73" s="6">
        <f t="shared" si="43"/>
        <v>21.331586036183612</v>
      </c>
      <c r="J73" s="6">
        <f t="shared" si="43"/>
        <v>20.58651026392962</v>
      </c>
      <c r="K73" s="6">
        <f t="shared" si="43"/>
        <v>15.479937841176236</v>
      </c>
      <c r="L73" s="6">
        <f t="shared" si="43"/>
        <v>16.424785461887936</v>
      </c>
      <c r="M73" s="6">
        <f t="shared" si="43"/>
        <v>13.644298182858778</v>
      </c>
      <c r="N73" s="6">
        <f t="shared" si="43"/>
        <v>11.782703715266937</v>
      </c>
      <c r="O73" s="6">
        <f t="shared" si="44"/>
        <v>16.043611943171975</v>
      </c>
      <c r="P73" s="6">
        <f t="shared" si="44"/>
        <v>18.509207039478152</v>
      </c>
      <c r="Q73" s="6">
        <f t="shared" si="43"/>
        <v>17.875404155082304</v>
      </c>
      <c r="S73" s="6">
        <f t="shared" si="32"/>
        <v>12.417895404407602</v>
      </c>
      <c r="T73" s="6"/>
      <c r="U73" s="6"/>
      <c r="AH73">
        <v>92</v>
      </c>
    </row>
    <row r="81" spans="1:14" ht="14.25">
      <c r="A81" t="s">
        <v>128</v>
      </c>
      <c r="C81">
        <v>144</v>
      </c>
      <c r="D81">
        <v>144</v>
      </c>
      <c r="E81">
        <v>147</v>
      </c>
      <c r="F81">
        <v>148</v>
      </c>
      <c r="G81">
        <v>148</v>
      </c>
      <c r="H81">
        <v>148</v>
      </c>
      <c r="I81">
        <v>150</v>
      </c>
      <c r="J81">
        <v>151</v>
      </c>
      <c r="K81" s="9">
        <v>151</v>
      </c>
      <c r="L81">
        <v>152</v>
      </c>
      <c r="M81">
        <v>154</v>
      </c>
      <c r="N81">
        <v>154</v>
      </c>
    </row>
    <row r="82" spans="1:14" ht="14.25">
      <c r="A82" t="s">
        <v>129</v>
      </c>
      <c r="C82">
        <v>54</v>
      </c>
      <c r="D82">
        <v>54</v>
      </c>
      <c r="E82">
        <v>55</v>
      </c>
      <c r="F82">
        <v>55</v>
      </c>
      <c r="G82">
        <v>55</v>
      </c>
      <c r="H82">
        <v>55</v>
      </c>
      <c r="I82">
        <v>55</v>
      </c>
      <c r="J82">
        <v>55</v>
      </c>
      <c r="K82">
        <v>55</v>
      </c>
      <c r="L82">
        <v>55</v>
      </c>
      <c r="M82">
        <v>55</v>
      </c>
      <c r="N82">
        <v>55</v>
      </c>
    </row>
    <row r="83" spans="1:14" ht="14.25">
      <c r="A83" t="s">
        <v>130</v>
      </c>
      <c r="C83">
        <v>28</v>
      </c>
      <c r="D83">
        <v>28</v>
      </c>
      <c r="E83">
        <v>30</v>
      </c>
      <c r="F83">
        <v>30</v>
      </c>
      <c r="G83">
        <v>30</v>
      </c>
      <c r="H83">
        <v>30</v>
      </c>
      <c r="I83">
        <v>30</v>
      </c>
      <c r="J83">
        <v>30</v>
      </c>
      <c r="K83">
        <v>31</v>
      </c>
      <c r="L83">
        <v>31</v>
      </c>
      <c r="M83">
        <v>31</v>
      </c>
      <c r="N83">
        <v>31</v>
      </c>
    </row>
    <row r="84" spans="1:14" ht="14.25">
      <c r="A84" t="s">
        <v>132</v>
      </c>
      <c r="C84">
        <v>50</v>
      </c>
      <c r="D84">
        <v>50</v>
      </c>
      <c r="E84">
        <v>50</v>
      </c>
      <c r="F84">
        <v>50</v>
      </c>
      <c r="G84">
        <v>50</v>
      </c>
      <c r="H84">
        <v>50</v>
      </c>
      <c r="I84">
        <v>52</v>
      </c>
      <c r="J84">
        <v>53</v>
      </c>
      <c r="K84">
        <v>53</v>
      </c>
      <c r="L84">
        <v>53</v>
      </c>
      <c r="M84">
        <v>54</v>
      </c>
      <c r="N84">
        <v>54</v>
      </c>
    </row>
    <row r="85" spans="1:14" ht="14.25">
      <c r="A85" t="s">
        <v>131</v>
      </c>
      <c r="C85">
        <v>1</v>
      </c>
      <c r="D85">
        <v>1</v>
      </c>
      <c r="E85">
        <v>1</v>
      </c>
      <c r="F85">
        <v>1</v>
      </c>
      <c r="G85">
        <v>1</v>
      </c>
      <c r="H85">
        <v>1</v>
      </c>
      <c r="I85">
        <v>1</v>
      </c>
      <c r="J85">
        <v>1</v>
      </c>
      <c r="K85">
        <v>1</v>
      </c>
      <c r="L85">
        <v>1</v>
      </c>
      <c r="M85">
        <v>2</v>
      </c>
      <c r="N85">
        <v>2</v>
      </c>
    </row>
    <row r="86" spans="1:14" ht="14.25">
      <c r="A86" t="s">
        <v>133</v>
      </c>
      <c r="C86">
        <v>11</v>
      </c>
      <c r="D86">
        <v>11</v>
      </c>
      <c r="E86">
        <v>11</v>
      </c>
      <c r="F86">
        <v>12</v>
      </c>
      <c r="G86">
        <v>12</v>
      </c>
      <c r="H86">
        <v>12</v>
      </c>
      <c r="I86">
        <v>12</v>
      </c>
      <c r="J86">
        <v>12</v>
      </c>
      <c r="K86">
        <v>12</v>
      </c>
      <c r="L86">
        <v>12</v>
      </c>
      <c r="M86">
        <v>12</v>
      </c>
      <c r="N86">
        <v>12</v>
      </c>
    </row>
    <row r="87" spans="1:14" ht="14.25">
      <c r="A87" t="s">
        <v>100</v>
      </c>
      <c r="C87">
        <f>SUM(C82:C86)</f>
        <v>144</v>
      </c>
      <c r="D87">
        <f>SUM(D82:D86)</f>
        <v>144</v>
      </c>
      <c r="E87">
        <f>SUM(E82:E86)</f>
        <v>147</v>
      </c>
      <c r="F87">
        <f>SUM(F82:F86)</f>
        <v>148</v>
      </c>
      <c r="G87">
        <f aca="true" t="shared" si="45" ref="G87:N87">SUM(G82:G86)</f>
        <v>148</v>
      </c>
      <c r="H87">
        <f t="shared" si="45"/>
        <v>148</v>
      </c>
      <c r="I87">
        <f t="shared" si="45"/>
        <v>150</v>
      </c>
      <c r="J87">
        <f t="shared" si="45"/>
        <v>151</v>
      </c>
      <c r="K87">
        <f t="shared" si="45"/>
        <v>152</v>
      </c>
      <c r="L87">
        <f t="shared" si="45"/>
        <v>152</v>
      </c>
      <c r="M87">
        <f t="shared" si="45"/>
        <v>154</v>
      </c>
      <c r="N87">
        <f t="shared" si="45"/>
        <v>154</v>
      </c>
    </row>
    <row r="88" spans="1:14" ht="14.25">
      <c r="A88" t="s">
        <v>134</v>
      </c>
      <c r="C88">
        <v>126</v>
      </c>
      <c r="D88">
        <v>126</v>
      </c>
      <c r="E88">
        <v>129</v>
      </c>
      <c r="F88">
        <v>131</v>
      </c>
      <c r="G88">
        <v>132</v>
      </c>
      <c r="H88">
        <v>133</v>
      </c>
      <c r="I88">
        <v>134</v>
      </c>
      <c r="J88">
        <v>134</v>
      </c>
      <c r="K88">
        <v>135</v>
      </c>
      <c r="L88">
        <v>135</v>
      </c>
      <c r="M88">
        <v>135</v>
      </c>
      <c r="N88">
        <v>135</v>
      </c>
    </row>
    <row r="89" spans="1:14" ht="14.25">
      <c r="A89" t="s">
        <v>100</v>
      </c>
      <c r="C89">
        <f>C87+C88</f>
        <v>270</v>
      </c>
      <c r="D89">
        <f>D87+D88</f>
        <v>270</v>
      </c>
      <c r="E89">
        <f>E87+E88</f>
        <v>276</v>
      </c>
      <c r="F89">
        <f aca="true" t="shared" si="46" ref="F89:N89">F87+F88</f>
        <v>279</v>
      </c>
      <c r="G89">
        <f t="shared" si="46"/>
        <v>280</v>
      </c>
      <c r="H89">
        <f t="shared" si="46"/>
        <v>281</v>
      </c>
      <c r="I89">
        <f t="shared" si="46"/>
        <v>284</v>
      </c>
      <c r="J89">
        <f t="shared" si="46"/>
        <v>285</v>
      </c>
      <c r="K89">
        <f t="shared" si="46"/>
        <v>287</v>
      </c>
      <c r="L89">
        <f t="shared" si="46"/>
        <v>287</v>
      </c>
      <c r="M89">
        <f t="shared" si="46"/>
        <v>289</v>
      </c>
      <c r="N89">
        <f t="shared" si="46"/>
        <v>289</v>
      </c>
    </row>
  </sheetData>
  <sheetProtection/>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H66"/>
  <sheetViews>
    <sheetView zoomScalePageLayoutView="0" workbookViewId="0" topLeftCell="A1">
      <pane xSplit="2" ySplit="5" topLeftCell="C57" activePane="bottomRight" state="frozen"/>
      <selection pane="topLeft" activeCell="A1" sqref="A1"/>
      <selection pane="topRight" activeCell="C1" sqref="C1"/>
      <selection pane="bottomLeft" activeCell="A6" sqref="A6"/>
      <selection pane="bottomRight" activeCell="A1" sqref="A1:Q66"/>
    </sheetView>
  </sheetViews>
  <sheetFormatPr defaultColWidth="9.140625" defaultRowHeight="15"/>
  <cols>
    <col min="1" max="1" width="14.8515625" style="0" customWidth="1"/>
    <col min="2" max="2" width="26.421875" style="3" customWidth="1"/>
    <col min="3" max="4" width="6.421875" style="0" customWidth="1"/>
    <col min="5" max="5" width="6.140625" style="0" customWidth="1"/>
    <col min="6" max="6" width="6.28125" style="0" customWidth="1"/>
    <col min="7" max="7" width="6.421875" style="0" customWidth="1"/>
    <col min="8" max="8" width="6.140625" style="0" customWidth="1"/>
    <col min="9" max="9" width="6.421875" style="0" customWidth="1"/>
    <col min="10" max="10" width="6.28125" style="0" customWidth="1"/>
    <col min="11" max="11" width="6.140625" style="0" customWidth="1"/>
    <col min="12" max="12" width="6.421875" style="0" customWidth="1"/>
    <col min="13" max="14" width="6.00390625" style="0" customWidth="1"/>
    <col min="15" max="15" width="7.7109375" style="0" customWidth="1"/>
    <col min="16" max="16" width="8.00390625" style="0" customWidth="1"/>
    <col min="17" max="17" width="7.7109375" style="0" customWidth="1"/>
    <col min="18" max="18" width="1.7109375" style="0" customWidth="1"/>
    <col min="19" max="19" width="6.7109375" style="0" customWidth="1"/>
    <col min="20" max="30" width="5.7109375" style="0" customWidth="1"/>
    <col min="31" max="31" width="7.8515625" style="0" customWidth="1"/>
    <col min="32" max="32" width="7.7109375" style="0" customWidth="1"/>
  </cols>
  <sheetData>
    <row r="1" spans="1:34" ht="28.5">
      <c r="A1" s="1" t="s">
        <v>0</v>
      </c>
      <c r="B1" s="2" t="s">
        <v>1</v>
      </c>
      <c r="C1" s="4" t="s">
        <v>97</v>
      </c>
      <c r="D1" s="1" t="s">
        <v>2</v>
      </c>
      <c r="E1" s="1" t="s">
        <v>3</v>
      </c>
      <c r="F1" s="1" t="s">
        <v>4</v>
      </c>
      <c r="G1" s="1" t="s">
        <v>5</v>
      </c>
      <c r="H1" s="1" t="s">
        <v>9</v>
      </c>
      <c r="I1" s="1" t="s">
        <v>10</v>
      </c>
      <c r="J1" s="1" t="s">
        <v>11</v>
      </c>
      <c r="K1" s="1" t="s">
        <v>12</v>
      </c>
      <c r="L1" s="1" t="s">
        <v>13</v>
      </c>
      <c r="M1" s="1" t="s">
        <v>14</v>
      </c>
      <c r="N1" s="2" t="s">
        <v>98</v>
      </c>
      <c r="O1" s="2" t="s">
        <v>113</v>
      </c>
      <c r="P1" s="2" t="s">
        <v>112</v>
      </c>
      <c r="Q1" s="2" t="s">
        <v>100</v>
      </c>
      <c r="S1" s="4" t="s">
        <v>97</v>
      </c>
      <c r="T1" s="1" t="s">
        <v>2</v>
      </c>
      <c r="U1" s="1" t="s">
        <v>3</v>
      </c>
      <c r="V1" s="1" t="s">
        <v>4</v>
      </c>
      <c r="W1" s="1" t="s">
        <v>5</v>
      </c>
      <c r="X1" s="1" t="s">
        <v>9</v>
      </c>
      <c r="Y1" s="1" t="s">
        <v>10</v>
      </c>
      <c r="Z1" s="1" t="s">
        <v>11</v>
      </c>
      <c r="AA1" s="1" t="s">
        <v>12</v>
      </c>
      <c r="AB1" s="1" t="s">
        <v>13</v>
      </c>
      <c r="AC1" s="1" t="s">
        <v>14</v>
      </c>
      <c r="AD1" s="2" t="s">
        <v>98</v>
      </c>
      <c r="AE1" s="2" t="s">
        <v>113</v>
      </c>
      <c r="AF1" s="2" t="s">
        <v>112</v>
      </c>
      <c r="AH1">
        <v>0</v>
      </c>
    </row>
    <row r="2" spans="1:34" ht="14.25">
      <c r="A2" t="s">
        <v>6</v>
      </c>
      <c r="C2">
        <v>20820</v>
      </c>
      <c r="D2">
        <v>19702</v>
      </c>
      <c r="E2">
        <v>21716</v>
      </c>
      <c r="F2">
        <v>23955</v>
      </c>
      <c r="G2">
        <v>25754</v>
      </c>
      <c r="H2">
        <v>21871</v>
      </c>
      <c r="I2">
        <v>23139</v>
      </c>
      <c r="O2" s="7">
        <f>Q2/12</f>
        <v>13079.75</v>
      </c>
      <c r="P2">
        <f>ROUND(Q2/COUNT(C2:N2),0)</f>
        <v>22422</v>
      </c>
      <c r="Q2" s="7">
        <f>SUM(C2:N2)</f>
        <v>156957</v>
      </c>
      <c r="S2">
        <v>278</v>
      </c>
      <c r="T2">
        <v>282</v>
      </c>
      <c r="U2">
        <v>286</v>
      </c>
      <c r="V2">
        <v>286</v>
      </c>
      <c r="W2">
        <v>289</v>
      </c>
      <c r="X2">
        <v>290</v>
      </c>
      <c r="Y2">
        <v>290</v>
      </c>
      <c r="Z2" s="9">
        <v>290</v>
      </c>
      <c r="AA2" s="9">
        <v>290</v>
      </c>
      <c r="AB2" s="9">
        <v>290</v>
      </c>
      <c r="AC2" s="9">
        <v>290</v>
      </c>
      <c r="AD2" s="9">
        <v>290</v>
      </c>
      <c r="AE2">
        <f>ROUND(SUM(S2:AD2)/12,0)</f>
        <v>288</v>
      </c>
      <c r="AF2">
        <f>ROUND(SUM(S2:AD2)/COUNT(S2:AD2),0)</f>
        <v>288</v>
      </c>
      <c r="AH2">
        <v>1</v>
      </c>
    </row>
    <row r="3" spans="1:34" ht="14.25">
      <c r="A3" t="s">
        <v>92</v>
      </c>
      <c r="B3" s="3" t="s">
        <v>19</v>
      </c>
      <c r="C3">
        <v>710</v>
      </c>
      <c r="D3">
        <v>378</v>
      </c>
      <c r="E3">
        <v>339</v>
      </c>
      <c r="F3">
        <v>378</v>
      </c>
      <c r="G3">
        <v>521</v>
      </c>
      <c r="H3">
        <v>389</v>
      </c>
      <c r="I3">
        <v>308</v>
      </c>
      <c r="O3" s="7">
        <f>ROUND(SUM(C3:N3)/12,0)</f>
        <v>252</v>
      </c>
      <c r="P3">
        <f>ROUND(SUM(C3:N3)/COUNT(C3:N3),0)</f>
        <v>432</v>
      </c>
      <c r="Q3" s="7">
        <f>SUM(C3:N3)</f>
        <v>3023</v>
      </c>
      <c r="S3">
        <v>3</v>
      </c>
      <c r="T3">
        <v>4</v>
      </c>
      <c r="U3">
        <v>4</v>
      </c>
      <c r="V3">
        <v>4</v>
      </c>
      <c r="W3">
        <v>4</v>
      </c>
      <c r="X3">
        <v>4</v>
      </c>
      <c r="Y3">
        <v>4</v>
      </c>
      <c r="AE3">
        <f>ROUND(SUM(S3:AD3)/12,0)</f>
        <v>2</v>
      </c>
      <c r="AF3">
        <f>ROUND(SUM(S3:AD3)/COUNT(S3:AD3),0)</f>
        <v>4</v>
      </c>
      <c r="AH3">
        <v>2</v>
      </c>
    </row>
    <row r="4" spans="1:34" ht="14.25">
      <c r="A4" t="s">
        <v>73</v>
      </c>
      <c r="C4" s="7">
        <f aca="true" t="shared" si="0" ref="C4:N4">C2/S2</f>
        <v>74.89208633093526</v>
      </c>
      <c r="D4" s="7">
        <f t="shared" si="0"/>
        <v>69.86524822695036</v>
      </c>
      <c r="E4" s="7">
        <f t="shared" si="0"/>
        <v>75.93006993006993</v>
      </c>
      <c r="F4" s="7">
        <f t="shared" si="0"/>
        <v>83.75874125874125</v>
      </c>
      <c r="G4" s="7">
        <f t="shared" si="0"/>
        <v>89.11418685121107</v>
      </c>
      <c r="H4" s="7">
        <f t="shared" si="0"/>
        <v>75.41724137931034</v>
      </c>
      <c r="I4" s="7">
        <f t="shared" si="0"/>
        <v>79.78965517241379</v>
      </c>
      <c r="J4" s="7">
        <f t="shared" si="0"/>
        <v>0</v>
      </c>
      <c r="K4" s="7">
        <f t="shared" si="0"/>
        <v>0</v>
      </c>
      <c r="L4" s="7">
        <f t="shared" si="0"/>
        <v>0</v>
      </c>
      <c r="M4" s="7">
        <f t="shared" si="0"/>
        <v>0</v>
      </c>
      <c r="N4" s="7">
        <f t="shared" si="0"/>
        <v>0</v>
      </c>
      <c r="O4" s="7">
        <f>ROUND(SUM(C4:N4)/12,0)</f>
        <v>46</v>
      </c>
      <c r="P4">
        <f>ROUND(SUM(C4:N4)/COUNT(C4:N4),0)</f>
        <v>46</v>
      </c>
      <c r="Q4" s="7">
        <f>SUM(C4:N4)</f>
        <v>548.7672291496319</v>
      </c>
      <c r="S4" s="7">
        <f aca="true" t="shared" si="1" ref="S4:AC4">S2/2</f>
        <v>139</v>
      </c>
      <c r="T4" s="7">
        <f t="shared" si="1"/>
        <v>141</v>
      </c>
      <c r="U4" s="7">
        <f t="shared" si="1"/>
        <v>143</v>
      </c>
      <c r="V4" s="7">
        <f t="shared" si="1"/>
        <v>143</v>
      </c>
      <c r="W4" s="7">
        <f t="shared" si="1"/>
        <v>144.5</v>
      </c>
      <c r="X4" s="7">
        <f t="shared" si="1"/>
        <v>145</v>
      </c>
      <c r="Y4" s="7">
        <f t="shared" si="1"/>
        <v>145</v>
      </c>
      <c r="Z4" s="7">
        <f t="shared" si="1"/>
        <v>145</v>
      </c>
      <c r="AA4" s="7">
        <f t="shared" si="1"/>
        <v>145</v>
      </c>
      <c r="AB4" s="7">
        <f t="shared" si="1"/>
        <v>145</v>
      </c>
      <c r="AC4" s="7">
        <f t="shared" si="1"/>
        <v>145</v>
      </c>
      <c r="AD4" s="7">
        <f>AD2/2</f>
        <v>145</v>
      </c>
      <c r="AE4">
        <f>ROUND(SUM(S4:AD4)/12,0)</f>
        <v>144</v>
      </c>
      <c r="AF4">
        <f>ROUND(SUM(S4:AD4)/COUNT(S4:AD4),0)</f>
        <v>144</v>
      </c>
      <c r="AH4">
        <v>3</v>
      </c>
    </row>
    <row r="5" spans="3:34" ht="14.25">
      <c r="C5" s="11">
        <f>C6/C3</f>
        <v>2.26056338028169</v>
      </c>
      <c r="D5" s="11">
        <f aca="true" t="shared" si="2" ref="D5:N5">D6/D3</f>
        <v>4.354497354497354</v>
      </c>
      <c r="E5" s="11">
        <f t="shared" si="2"/>
        <v>5.218289085545723</v>
      </c>
      <c r="F5" s="11">
        <f t="shared" si="2"/>
        <v>5.1005291005291005</v>
      </c>
      <c r="G5" s="11">
        <f t="shared" si="2"/>
        <v>3.201535508637236</v>
      </c>
      <c r="H5" s="11">
        <f t="shared" si="2"/>
        <v>3.6041131105398456</v>
      </c>
      <c r="I5" s="11">
        <f t="shared" si="2"/>
        <v>4.73051948051948</v>
      </c>
      <c r="J5" s="11" t="e">
        <f t="shared" si="2"/>
        <v>#DIV/0!</v>
      </c>
      <c r="K5" s="11" t="e">
        <f t="shared" si="2"/>
        <v>#DIV/0!</v>
      </c>
      <c r="L5" s="11" t="e">
        <f t="shared" si="2"/>
        <v>#DIV/0!</v>
      </c>
      <c r="M5" s="11" t="e">
        <f t="shared" si="2"/>
        <v>#DIV/0!</v>
      </c>
      <c r="N5" s="11" t="e">
        <f t="shared" si="2"/>
        <v>#DIV/0!</v>
      </c>
      <c r="O5" s="7"/>
      <c r="P5" s="7"/>
      <c r="Q5" s="7"/>
      <c r="S5" s="7"/>
      <c r="T5" s="7"/>
      <c r="U5" s="7"/>
      <c r="V5" s="7"/>
      <c r="W5" s="7"/>
      <c r="X5" s="7"/>
      <c r="Y5" s="7"/>
      <c r="Z5" s="7"/>
      <c r="AA5" s="7"/>
      <c r="AB5" s="7"/>
      <c r="AC5" s="7"/>
      <c r="AD5" s="7"/>
      <c r="AE5" s="7"/>
      <c r="AF5" s="7"/>
      <c r="AH5">
        <v>4</v>
      </c>
    </row>
    <row r="6" spans="1:34" ht="42.75">
      <c r="A6" t="s">
        <v>89</v>
      </c>
      <c r="B6" s="3" t="s">
        <v>8</v>
      </c>
      <c r="C6">
        <v>1605</v>
      </c>
      <c r="D6">
        <v>1646</v>
      </c>
      <c r="E6">
        <v>1769</v>
      </c>
      <c r="F6">
        <v>1928</v>
      </c>
      <c r="G6">
        <v>1668</v>
      </c>
      <c r="H6">
        <v>1402</v>
      </c>
      <c r="I6">
        <v>1457</v>
      </c>
      <c r="N6">
        <v>1612</v>
      </c>
      <c r="O6" s="7">
        <f>Q6/12</f>
        <v>1090.5833333333333</v>
      </c>
      <c r="P6">
        <f>ROUND(Q6/COUNT(C6:N6),0)</f>
        <v>1636</v>
      </c>
      <c r="Q6">
        <f>SUM(C6:N6)</f>
        <v>13087</v>
      </c>
      <c r="S6">
        <v>2</v>
      </c>
      <c r="T6">
        <v>1</v>
      </c>
      <c r="U6">
        <v>1</v>
      </c>
      <c r="V6">
        <v>1</v>
      </c>
      <c r="W6">
        <v>1</v>
      </c>
      <c r="X6">
        <v>1</v>
      </c>
      <c r="Y6">
        <v>1</v>
      </c>
      <c r="AD6">
        <v>1</v>
      </c>
      <c r="AE6">
        <f>ROUND(SUM(S6:AD6)/12,0)</f>
        <v>1</v>
      </c>
      <c r="AF6">
        <f>ROUND(SUM(S6:AD6)/COUNT(S6:AD6),0)</f>
        <v>1</v>
      </c>
      <c r="AH6">
        <v>5</v>
      </c>
    </row>
    <row r="7" spans="1:34" ht="42.75">
      <c r="A7" t="s">
        <v>7</v>
      </c>
      <c r="B7" s="3" t="s">
        <v>8</v>
      </c>
      <c r="C7" s="8">
        <v>1940</v>
      </c>
      <c r="D7" s="8">
        <v>1405</v>
      </c>
      <c r="E7" s="8">
        <v>1610</v>
      </c>
      <c r="F7" s="8">
        <v>1324</v>
      </c>
      <c r="G7" s="8">
        <v>1315</v>
      </c>
      <c r="H7" s="8">
        <v>1002</v>
      </c>
      <c r="I7" s="8">
        <v>828</v>
      </c>
      <c r="J7" s="8"/>
      <c r="K7" s="8"/>
      <c r="L7" s="8"/>
      <c r="M7" s="8"/>
      <c r="N7" s="8">
        <v>817</v>
      </c>
      <c r="O7" s="8">
        <f aca="true" t="shared" si="3" ref="O7:O36">ROUND(SUM(C7:N7)/12,0)</f>
        <v>853</v>
      </c>
      <c r="P7" s="8">
        <f aca="true" t="shared" si="4" ref="P7:P36">ROUND(SUM(C7:N7)/COUNT(C7:N7),0)</f>
        <v>1280</v>
      </c>
      <c r="Q7" s="8">
        <f aca="true" t="shared" si="5" ref="Q7:Q36">SUM(C7:N7)</f>
        <v>10241</v>
      </c>
      <c r="S7" s="8">
        <v>1</v>
      </c>
      <c r="T7" s="8">
        <v>2</v>
      </c>
      <c r="U7" s="8">
        <v>2</v>
      </c>
      <c r="V7" s="8">
        <v>2</v>
      </c>
      <c r="W7" s="8">
        <v>2</v>
      </c>
      <c r="X7" s="8">
        <v>2</v>
      </c>
      <c r="Y7" s="8">
        <v>2</v>
      </c>
      <c r="Z7" s="8"/>
      <c r="AA7" s="8"/>
      <c r="AB7" s="8"/>
      <c r="AC7" s="8"/>
      <c r="AD7" s="8">
        <v>2</v>
      </c>
      <c r="AE7" s="8">
        <f aca="true" t="shared" si="6" ref="AE7:AE36">ROUND(SUM(S7:AD7)/12,0)</f>
        <v>1</v>
      </c>
      <c r="AF7" s="8">
        <f aca="true" t="shared" si="7" ref="AF7:AF36">ROUND(SUM(S7:AD7)/COUNT(S7:AD7),0)</f>
        <v>2</v>
      </c>
      <c r="AH7">
        <v>6</v>
      </c>
    </row>
    <row r="8" spans="1:34" ht="42.75">
      <c r="A8" t="s">
        <v>88</v>
      </c>
      <c r="B8" s="3" t="s">
        <v>8</v>
      </c>
      <c r="C8">
        <v>44</v>
      </c>
      <c r="D8">
        <v>35</v>
      </c>
      <c r="E8">
        <v>57</v>
      </c>
      <c r="F8">
        <v>48</v>
      </c>
      <c r="G8">
        <v>45</v>
      </c>
      <c r="H8">
        <v>50</v>
      </c>
      <c r="I8">
        <v>46</v>
      </c>
      <c r="O8" s="7">
        <f t="shared" si="3"/>
        <v>27</v>
      </c>
      <c r="P8">
        <f t="shared" si="4"/>
        <v>46</v>
      </c>
      <c r="Q8">
        <f t="shared" si="5"/>
        <v>325</v>
      </c>
      <c r="S8">
        <v>137</v>
      </c>
      <c r="T8">
        <v>164</v>
      </c>
      <c r="U8">
        <v>11</v>
      </c>
      <c r="V8">
        <v>168</v>
      </c>
      <c r="W8">
        <v>180</v>
      </c>
      <c r="X8">
        <v>147</v>
      </c>
      <c r="Y8">
        <v>173</v>
      </c>
      <c r="AE8">
        <f t="shared" si="6"/>
        <v>82</v>
      </c>
      <c r="AF8">
        <f t="shared" si="7"/>
        <v>140</v>
      </c>
      <c r="AH8">
        <v>7</v>
      </c>
    </row>
    <row r="9" spans="1:34" ht="42.75">
      <c r="A9" t="s">
        <v>90</v>
      </c>
      <c r="B9" s="3" t="s">
        <v>16</v>
      </c>
      <c r="C9" s="10">
        <v>0</v>
      </c>
      <c r="D9" s="10">
        <v>0</v>
      </c>
      <c r="E9" s="10">
        <v>0</v>
      </c>
      <c r="F9" s="10">
        <v>0</v>
      </c>
      <c r="G9" s="10">
        <v>0</v>
      </c>
      <c r="H9" s="10">
        <v>0</v>
      </c>
      <c r="I9" s="10">
        <v>0</v>
      </c>
      <c r="J9" s="10"/>
      <c r="K9" s="10"/>
      <c r="L9" s="10"/>
      <c r="M9" s="10"/>
      <c r="N9" s="10"/>
      <c r="O9" s="10">
        <f t="shared" si="3"/>
        <v>0</v>
      </c>
      <c r="P9" s="10">
        <f t="shared" si="4"/>
        <v>0</v>
      </c>
      <c r="Q9" s="10">
        <f t="shared" si="5"/>
        <v>0</v>
      </c>
      <c r="S9" s="10">
        <v>279</v>
      </c>
      <c r="T9" s="10">
        <v>283</v>
      </c>
      <c r="U9" s="10">
        <v>287</v>
      </c>
      <c r="V9" s="10">
        <v>287</v>
      </c>
      <c r="W9" s="10">
        <v>290</v>
      </c>
      <c r="X9" s="10">
        <v>291</v>
      </c>
      <c r="Y9" s="10">
        <v>291</v>
      </c>
      <c r="Z9" s="10"/>
      <c r="AA9" s="10"/>
      <c r="AB9" s="10"/>
      <c r="AC9" s="10"/>
      <c r="AD9" s="10"/>
      <c r="AE9" s="10">
        <f t="shared" si="6"/>
        <v>167</v>
      </c>
      <c r="AF9" s="10">
        <f t="shared" si="7"/>
        <v>287</v>
      </c>
      <c r="AH9">
        <v>8</v>
      </c>
    </row>
    <row r="10" spans="1:34" ht="42.75">
      <c r="A10" t="s">
        <v>17</v>
      </c>
      <c r="B10" s="3" t="s">
        <v>16</v>
      </c>
      <c r="C10" s="10">
        <v>0</v>
      </c>
      <c r="D10" s="10">
        <v>0</v>
      </c>
      <c r="E10" s="10">
        <v>0</v>
      </c>
      <c r="F10" s="10">
        <v>0</v>
      </c>
      <c r="G10" s="10">
        <v>0</v>
      </c>
      <c r="H10" s="10">
        <v>0</v>
      </c>
      <c r="I10" s="10">
        <v>0</v>
      </c>
      <c r="J10" s="10"/>
      <c r="K10" s="10"/>
      <c r="L10" s="10"/>
      <c r="M10" s="10"/>
      <c r="N10" s="10"/>
      <c r="O10" s="10">
        <f t="shared" si="3"/>
        <v>0</v>
      </c>
      <c r="P10" s="10">
        <f t="shared" si="4"/>
        <v>0</v>
      </c>
      <c r="Q10" s="10">
        <f t="shared" si="5"/>
        <v>0</v>
      </c>
      <c r="S10" s="10">
        <v>279</v>
      </c>
      <c r="T10" s="10">
        <v>283</v>
      </c>
      <c r="U10" s="10">
        <v>287</v>
      </c>
      <c r="V10" s="10">
        <v>287</v>
      </c>
      <c r="W10" s="10">
        <v>290</v>
      </c>
      <c r="X10" s="10">
        <v>291</v>
      </c>
      <c r="Y10" s="10">
        <v>291</v>
      </c>
      <c r="Z10" s="10"/>
      <c r="AA10" s="10"/>
      <c r="AB10" s="10"/>
      <c r="AC10" s="10"/>
      <c r="AD10" s="10"/>
      <c r="AE10" s="10">
        <f t="shared" si="6"/>
        <v>167</v>
      </c>
      <c r="AF10" s="10">
        <f t="shared" si="7"/>
        <v>287</v>
      </c>
      <c r="AH10">
        <v>9</v>
      </c>
    </row>
    <row r="11" spans="1:34" ht="42.75">
      <c r="A11" t="s">
        <v>91</v>
      </c>
      <c r="B11" s="3" t="s">
        <v>16</v>
      </c>
      <c r="C11">
        <v>21</v>
      </c>
      <c r="D11">
        <v>17</v>
      </c>
      <c r="E11">
        <v>22</v>
      </c>
      <c r="F11">
        <v>34</v>
      </c>
      <c r="G11" s="5">
        <v>28</v>
      </c>
      <c r="H11" s="5">
        <v>14</v>
      </c>
      <c r="I11" s="5">
        <v>38</v>
      </c>
      <c r="J11" s="5"/>
      <c r="K11" s="5"/>
      <c r="L11" s="5"/>
      <c r="M11" s="5"/>
      <c r="N11" s="5"/>
      <c r="O11" s="7">
        <f t="shared" si="3"/>
        <v>15</v>
      </c>
      <c r="P11">
        <f t="shared" si="4"/>
        <v>25</v>
      </c>
      <c r="Q11">
        <f t="shared" si="5"/>
        <v>174</v>
      </c>
      <c r="S11">
        <v>209</v>
      </c>
      <c r="T11">
        <v>232</v>
      </c>
      <c r="U11">
        <v>245</v>
      </c>
      <c r="V11">
        <v>220</v>
      </c>
      <c r="W11">
        <v>250</v>
      </c>
      <c r="X11" s="5">
        <v>280</v>
      </c>
      <c r="Y11" s="5">
        <v>205</v>
      </c>
      <c r="Z11" s="5"/>
      <c r="AA11" s="5"/>
      <c r="AB11" s="5"/>
      <c r="AC11" s="5"/>
      <c r="AD11" s="5"/>
      <c r="AE11">
        <f t="shared" si="6"/>
        <v>137</v>
      </c>
      <c r="AF11">
        <f t="shared" si="7"/>
        <v>234</v>
      </c>
      <c r="AH11">
        <v>10</v>
      </c>
    </row>
    <row r="12" spans="1:34" ht="57">
      <c r="A12" t="s">
        <v>56</v>
      </c>
      <c r="B12" s="3" t="s">
        <v>57</v>
      </c>
      <c r="C12">
        <v>42</v>
      </c>
      <c r="D12">
        <v>27</v>
      </c>
      <c r="E12">
        <v>32</v>
      </c>
      <c r="F12">
        <v>42</v>
      </c>
      <c r="G12">
        <v>49</v>
      </c>
      <c r="H12">
        <v>52</v>
      </c>
      <c r="I12">
        <v>43</v>
      </c>
      <c r="O12" s="7">
        <f t="shared" si="3"/>
        <v>24</v>
      </c>
      <c r="P12">
        <f t="shared" si="4"/>
        <v>41</v>
      </c>
      <c r="Q12">
        <f t="shared" si="5"/>
        <v>287</v>
      </c>
      <c r="S12">
        <v>140</v>
      </c>
      <c r="T12">
        <v>192</v>
      </c>
      <c r="U12">
        <v>192</v>
      </c>
      <c r="V12">
        <v>190</v>
      </c>
      <c r="W12">
        <v>173</v>
      </c>
      <c r="X12">
        <v>141</v>
      </c>
      <c r="Y12">
        <v>183</v>
      </c>
      <c r="AE12">
        <f t="shared" si="6"/>
        <v>101</v>
      </c>
      <c r="AF12">
        <f t="shared" si="7"/>
        <v>173</v>
      </c>
      <c r="AH12">
        <v>11</v>
      </c>
    </row>
    <row r="13" spans="1:34" ht="42.75">
      <c r="A13" t="s">
        <v>60</v>
      </c>
      <c r="B13" s="3" t="s">
        <v>61</v>
      </c>
      <c r="C13">
        <v>14</v>
      </c>
      <c r="D13">
        <v>16</v>
      </c>
      <c r="E13">
        <v>16</v>
      </c>
      <c r="F13">
        <v>27</v>
      </c>
      <c r="G13">
        <v>32</v>
      </c>
      <c r="H13">
        <v>19</v>
      </c>
      <c r="I13">
        <v>27</v>
      </c>
      <c r="O13" s="7">
        <f t="shared" si="3"/>
        <v>13</v>
      </c>
      <c r="P13">
        <f t="shared" si="4"/>
        <v>22</v>
      </c>
      <c r="Q13">
        <f t="shared" si="5"/>
        <v>151</v>
      </c>
      <c r="S13">
        <v>246</v>
      </c>
      <c r="T13">
        <v>239</v>
      </c>
      <c r="U13">
        <v>266</v>
      </c>
      <c r="V13">
        <v>247</v>
      </c>
      <c r="W13">
        <v>231</v>
      </c>
      <c r="X13">
        <v>260</v>
      </c>
      <c r="Y13">
        <v>263</v>
      </c>
      <c r="AE13">
        <f t="shared" si="6"/>
        <v>146</v>
      </c>
      <c r="AF13">
        <f t="shared" si="7"/>
        <v>250</v>
      </c>
      <c r="AH13">
        <v>12</v>
      </c>
    </row>
    <row r="14" spans="1:34" ht="42.75">
      <c r="A14" t="s">
        <v>26</v>
      </c>
      <c r="B14" s="3" t="s">
        <v>27</v>
      </c>
      <c r="C14">
        <v>40</v>
      </c>
      <c r="D14">
        <v>62</v>
      </c>
      <c r="E14">
        <v>62</v>
      </c>
      <c r="F14">
        <v>57</v>
      </c>
      <c r="G14">
        <v>59</v>
      </c>
      <c r="H14">
        <v>56</v>
      </c>
      <c r="I14">
        <v>58</v>
      </c>
      <c r="O14" s="7">
        <f t="shared" si="3"/>
        <v>33</v>
      </c>
      <c r="P14">
        <f t="shared" si="4"/>
        <v>56</v>
      </c>
      <c r="Q14">
        <f t="shared" si="5"/>
        <v>394</v>
      </c>
      <c r="S14">
        <v>147</v>
      </c>
      <c r="T14">
        <v>91</v>
      </c>
      <c r="U14">
        <v>104</v>
      </c>
      <c r="V14">
        <v>137</v>
      </c>
      <c r="W14">
        <v>146</v>
      </c>
      <c r="X14">
        <v>129</v>
      </c>
      <c r="Y14">
        <v>131</v>
      </c>
      <c r="AE14">
        <f t="shared" si="6"/>
        <v>74</v>
      </c>
      <c r="AF14">
        <f t="shared" si="7"/>
        <v>126</v>
      </c>
      <c r="AH14">
        <v>13</v>
      </c>
    </row>
    <row r="15" spans="1:34" ht="28.5">
      <c r="A15" t="s">
        <v>30</v>
      </c>
      <c r="B15" s="3" t="s">
        <v>31</v>
      </c>
      <c r="C15">
        <v>75</v>
      </c>
      <c r="D15">
        <v>48</v>
      </c>
      <c r="E15">
        <v>59</v>
      </c>
      <c r="F15">
        <v>98</v>
      </c>
      <c r="G15">
        <v>79</v>
      </c>
      <c r="H15">
        <v>61</v>
      </c>
      <c r="I15">
        <v>60</v>
      </c>
      <c r="O15" s="7">
        <f t="shared" si="3"/>
        <v>40</v>
      </c>
      <c r="P15">
        <f t="shared" si="4"/>
        <v>69</v>
      </c>
      <c r="Q15">
        <f t="shared" si="5"/>
        <v>480</v>
      </c>
      <c r="S15">
        <v>69</v>
      </c>
      <c r="T15">
        <v>121</v>
      </c>
      <c r="U15">
        <v>108</v>
      </c>
      <c r="V15">
        <v>63</v>
      </c>
      <c r="W15">
        <v>108</v>
      </c>
      <c r="X15">
        <v>119</v>
      </c>
      <c r="Y15">
        <v>127</v>
      </c>
      <c r="AE15">
        <f t="shared" si="6"/>
        <v>60</v>
      </c>
      <c r="AF15">
        <f t="shared" si="7"/>
        <v>102</v>
      </c>
      <c r="AH15">
        <v>14</v>
      </c>
    </row>
    <row r="16" spans="1:34" ht="42.75">
      <c r="A16" t="s">
        <v>36</v>
      </c>
      <c r="B16" s="3" t="s">
        <v>37</v>
      </c>
      <c r="C16">
        <v>47</v>
      </c>
      <c r="D16">
        <v>53</v>
      </c>
      <c r="E16">
        <v>59</v>
      </c>
      <c r="F16">
        <v>74</v>
      </c>
      <c r="G16">
        <v>58</v>
      </c>
      <c r="H16">
        <v>52</v>
      </c>
      <c r="I16">
        <v>58</v>
      </c>
      <c r="O16" s="7">
        <f t="shared" si="3"/>
        <v>33</v>
      </c>
      <c r="P16">
        <f t="shared" si="4"/>
        <v>57</v>
      </c>
      <c r="Q16">
        <f t="shared" si="5"/>
        <v>401</v>
      </c>
      <c r="S16">
        <v>130</v>
      </c>
      <c r="T16">
        <v>111</v>
      </c>
      <c r="U16">
        <v>106</v>
      </c>
      <c r="V16">
        <v>100</v>
      </c>
      <c r="W16">
        <v>148</v>
      </c>
      <c r="X16">
        <v>137</v>
      </c>
      <c r="Y16">
        <v>130</v>
      </c>
      <c r="AE16">
        <f t="shared" si="6"/>
        <v>72</v>
      </c>
      <c r="AF16">
        <f t="shared" si="7"/>
        <v>123</v>
      </c>
      <c r="AH16">
        <v>15</v>
      </c>
    </row>
    <row r="17" spans="1:34" ht="42.75">
      <c r="A17" t="s">
        <v>34</v>
      </c>
      <c r="B17" s="3" t="s">
        <v>35</v>
      </c>
      <c r="C17">
        <v>35</v>
      </c>
      <c r="D17">
        <v>65</v>
      </c>
      <c r="E17">
        <v>44</v>
      </c>
      <c r="F17">
        <v>64</v>
      </c>
      <c r="G17">
        <v>43</v>
      </c>
      <c r="H17">
        <v>43</v>
      </c>
      <c r="I17">
        <v>42</v>
      </c>
      <c r="O17" s="7">
        <f t="shared" si="3"/>
        <v>28</v>
      </c>
      <c r="P17">
        <f t="shared" si="4"/>
        <v>48</v>
      </c>
      <c r="Q17">
        <f t="shared" si="5"/>
        <v>336</v>
      </c>
      <c r="S17">
        <v>160</v>
      </c>
      <c r="T17">
        <v>86</v>
      </c>
      <c r="U17">
        <v>150</v>
      </c>
      <c r="V17">
        <v>120</v>
      </c>
      <c r="W17">
        <v>191</v>
      </c>
      <c r="X17" s="5">
        <v>186</v>
      </c>
      <c r="Y17" s="5">
        <v>186</v>
      </c>
      <c r="Z17" s="5"/>
      <c r="AA17" s="5"/>
      <c r="AB17" s="5"/>
      <c r="AC17" s="5"/>
      <c r="AD17" s="5"/>
      <c r="AE17">
        <f t="shared" si="6"/>
        <v>90</v>
      </c>
      <c r="AF17">
        <f t="shared" si="7"/>
        <v>154</v>
      </c>
      <c r="AH17">
        <v>16</v>
      </c>
    </row>
    <row r="18" spans="1:34" ht="42.75">
      <c r="A18" t="s">
        <v>52</v>
      </c>
      <c r="B18" s="3" t="s">
        <v>53</v>
      </c>
      <c r="C18">
        <v>38</v>
      </c>
      <c r="D18">
        <v>36</v>
      </c>
      <c r="E18">
        <v>58</v>
      </c>
      <c r="F18">
        <v>102</v>
      </c>
      <c r="G18">
        <v>43</v>
      </c>
      <c r="H18">
        <v>40</v>
      </c>
      <c r="I18">
        <v>40</v>
      </c>
      <c r="O18" s="7">
        <f t="shared" si="3"/>
        <v>30</v>
      </c>
      <c r="P18">
        <f t="shared" si="4"/>
        <v>51</v>
      </c>
      <c r="Q18">
        <f t="shared" si="5"/>
        <v>357</v>
      </c>
      <c r="S18">
        <v>155</v>
      </c>
      <c r="T18">
        <v>160</v>
      </c>
      <c r="U18">
        <v>109</v>
      </c>
      <c r="V18">
        <v>60</v>
      </c>
      <c r="W18">
        <v>188</v>
      </c>
      <c r="X18" s="5">
        <v>175</v>
      </c>
      <c r="Y18" s="5">
        <v>195</v>
      </c>
      <c r="Z18" s="5"/>
      <c r="AA18" s="5"/>
      <c r="AB18" s="5"/>
      <c r="AC18" s="5"/>
      <c r="AD18" s="5"/>
      <c r="AE18">
        <f t="shared" si="6"/>
        <v>87</v>
      </c>
      <c r="AF18">
        <f t="shared" si="7"/>
        <v>149</v>
      </c>
      <c r="AH18">
        <v>17</v>
      </c>
    </row>
    <row r="19" spans="1:34" ht="42.75">
      <c r="A19" t="s">
        <v>49</v>
      </c>
      <c r="B19" s="3" t="s">
        <v>48</v>
      </c>
      <c r="C19">
        <v>31</v>
      </c>
      <c r="D19">
        <v>34</v>
      </c>
      <c r="E19">
        <v>30</v>
      </c>
      <c r="F19">
        <v>46</v>
      </c>
      <c r="G19">
        <v>40</v>
      </c>
      <c r="H19">
        <v>44</v>
      </c>
      <c r="I19">
        <v>35</v>
      </c>
      <c r="O19" s="7">
        <f t="shared" si="3"/>
        <v>22</v>
      </c>
      <c r="P19">
        <f t="shared" si="4"/>
        <v>37</v>
      </c>
      <c r="Q19">
        <f t="shared" si="5"/>
        <v>260</v>
      </c>
      <c r="S19">
        <v>170</v>
      </c>
      <c r="T19">
        <v>168</v>
      </c>
      <c r="U19">
        <v>199</v>
      </c>
      <c r="V19">
        <v>175</v>
      </c>
      <c r="W19">
        <v>202</v>
      </c>
      <c r="X19" s="5">
        <v>166</v>
      </c>
      <c r="Y19" s="5">
        <v>216</v>
      </c>
      <c r="Z19" s="5"/>
      <c r="AA19" s="5"/>
      <c r="AB19" s="5"/>
      <c r="AC19" s="5"/>
      <c r="AD19" s="5"/>
      <c r="AE19">
        <f t="shared" si="6"/>
        <v>108</v>
      </c>
      <c r="AF19">
        <f t="shared" si="7"/>
        <v>185</v>
      </c>
      <c r="AH19">
        <v>18</v>
      </c>
    </row>
    <row r="20" spans="1:34" ht="28.5">
      <c r="A20" t="s">
        <v>58</v>
      </c>
      <c r="B20" s="3" t="s">
        <v>59</v>
      </c>
      <c r="C20">
        <v>18</v>
      </c>
      <c r="D20">
        <v>17</v>
      </c>
      <c r="E20">
        <v>17</v>
      </c>
      <c r="F20">
        <v>23</v>
      </c>
      <c r="G20">
        <v>30</v>
      </c>
      <c r="H20" s="5">
        <v>18</v>
      </c>
      <c r="I20" s="5">
        <v>27</v>
      </c>
      <c r="J20" s="5"/>
      <c r="K20" s="5"/>
      <c r="L20" s="5"/>
      <c r="M20" s="5"/>
      <c r="N20" s="5"/>
      <c r="O20" s="7">
        <f t="shared" si="3"/>
        <v>13</v>
      </c>
      <c r="P20">
        <f t="shared" si="4"/>
        <v>21</v>
      </c>
      <c r="Q20">
        <f t="shared" si="5"/>
        <v>150</v>
      </c>
      <c r="S20">
        <v>230</v>
      </c>
      <c r="T20">
        <v>233</v>
      </c>
      <c r="U20">
        <v>265</v>
      </c>
      <c r="V20">
        <v>260</v>
      </c>
      <c r="W20">
        <v>245</v>
      </c>
      <c r="X20" s="5">
        <v>267</v>
      </c>
      <c r="Y20" s="5">
        <v>262</v>
      </c>
      <c r="Z20" s="5"/>
      <c r="AA20" s="5"/>
      <c r="AB20" s="5"/>
      <c r="AC20" s="5"/>
      <c r="AD20" s="5"/>
      <c r="AE20">
        <f t="shared" si="6"/>
        <v>147</v>
      </c>
      <c r="AF20">
        <f t="shared" si="7"/>
        <v>252</v>
      </c>
      <c r="AH20">
        <v>19</v>
      </c>
    </row>
    <row r="21" spans="1:34" ht="42.75">
      <c r="A21" t="s">
        <v>38</v>
      </c>
      <c r="B21" s="3" t="s">
        <v>39</v>
      </c>
      <c r="C21">
        <v>31</v>
      </c>
      <c r="D21">
        <v>44</v>
      </c>
      <c r="E21">
        <v>44</v>
      </c>
      <c r="F21">
        <v>49</v>
      </c>
      <c r="G21">
        <v>62</v>
      </c>
      <c r="H21">
        <v>49</v>
      </c>
      <c r="I21">
        <v>76</v>
      </c>
      <c r="O21" s="7">
        <f t="shared" si="3"/>
        <v>30</v>
      </c>
      <c r="P21">
        <f t="shared" si="4"/>
        <v>51</v>
      </c>
      <c r="Q21">
        <f t="shared" si="5"/>
        <v>355</v>
      </c>
      <c r="S21">
        <v>168</v>
      </c>
      <c r="T21">
        <v>135</v>
      </c>
      <c r="U21">
        <v>148</v>
      </c>
      <c r="V21">
        <v>166</v>
      </c>
      <c r="W21">
        <v>140</v>
      </c>
      <c r="X21">
        <v>151</v>
      </c>
      <c r="Y21">
        <v>97</v>
      </c>
      <c r="AE21">
        <f t="shared" si="6"/>
        <v>84</v>
      </c>
      <c r="AF21">
        <f t="shared" si="7"/>
        <v>144</v>
      </c>
      <c r="AH21">
        <v>20</v>
      </c>
    </row>
    <row r="22" spans="1:34" ht="28.5">
      <c r="A22" t="s">
        <v>28</v>
      </c>
      <c r="B22" s="3" t="s">
        <v>29</v>
      </c>
      <c r="C22">
        <v>31</v>
      </c>
      <c r="D22">
        <v>30</v>
      </c>
      <c r="E22">
        <v>50</v>
      </c>
      <c r="F22">
        <v>63</v>
      </c>
      <c r="G22">
        <v>64</v>
      </c>
      <c r="H22">
        <v>69</v>
      </c>
      <c r="I22">
        <v>95</v>
      </c>
      <c r="O22" s="7">
        <f t="shared" si="3"/>
        <v>34</v>
      </c>
      <c r="P22">
        <f t="shared" si="4"/>
        <v>57</v>
      </c>
      <c r="Q22">
        <f t="shared" si="5"/>
        <v>402</v>
      </c>
      <c r="S22">
        <v>167</v>
      </c>
      <c r="T22">
        <v>180</v>
      </c>
      <c r="U22">
        <v>123</v>
      </c>
      <c r="V22">
        <v>121</v>
      </c>
      <c r="W22">
        <v>135</v>
      </c>
      <c r="X22">
        <v>103</v>
      </c>
      <c r="Y22">
        <v>69</v>
      </c>
      <c r="AE22">
        <f t="shared" si="6"/>
        <v>75</v>
      </c>
      <c r="AF22">
        <f t="shared" si="7"/>
        <v>128</v>
      </c>
      <c r="AH22">
        <v>21</v>
      </c>
    </row>
    <row r="23" spans="1:34" ht="42.75">
      <c r="A23" t="s">
        <v>54</v>
      </c>
      <c r="B23" s="3" t="s">
        <v>55</v>
      </c>
      <c r="C23">
        <v>24</v>
      </c>
      <c r="D23">
        <v>15</v>
      </c>
      <c r="E23">
        <v>19</v>
      </c>
      <c r="F23">
        <v>22</v>
      </c>
      <c r="G23">
        <v>17</v>
      </c>
      <c r="H23">
        <v>16</v>
      </c>
      <c r="I23">
        <v>25</v>
      </c>
      <c r="O23" s="7">
        <f t="shared" si="3"/>
        <v>12</v>
      </c>
      <c r="P23">
        <f t="shared" si="4"/>
        <v>20</v>
      </c>
      <c r="Q23">
        <f t="shared" si="5"/>
        <v>138</v>
      </c>
      <c r="S23">
        <v>203</v>
      </c>
      <c r="T23">
        <v>245</v>
      </c>
      <c r="U23">
        <v>256</v>
      </c>
      <c r="V23">
        <v>265</v>
      </c>
      <c r="W23">
        <v>278</v>
      </c>
      <c r="X23">
        <v>274</v>
      </c>
      <c r="Y23">
        <v>269</v>
      </c>
      <c r="AE23">
        <f t="shared" si="6"/>
        <v>149</v>
      </c>
      <c r="AF23">
        <f t="shared" si="7"/>
        <v>256</v>
      </c>
      <c r="AH23">
        <v>22</v>
      </c>
    </row>
    <row r="24" spans="1:34" ht="28.5">
      <c r="A24" t="s">
        <v>32</v>
      </c>
      <c r="B24" s="3" t="s">
        <v>33</v>
      </c>
      <c r="C24">
        <v>41</v>
      </c>
      <c r="D24">
        <v>42</v>
      </c>
      <c r="E24">
        <v>41</v>
      </c>
      <c r="F24">
        <v>42</v>
      </c>
      <c r="G24">
        <v>54</v>
      </c>
      <c r="H24">
        <v>50</v>
      </c>
      <c r="I24">
        <v>54</v>
      </c>
      <c r="O24" s="7">
        <f t="shared" si="3"/>
        <v>27</v>
      </c>
      <c r="P24">
        <f t="shared" si="4"/>
        <v>46</v>
      </c>
      <c r="Q24">
        <f t="shared" si="5"/>
        <v>324</v>
      </c>
      <c r="S24">
        <v>143</v>
      </c>
      <c r="T24">
        <v>144</v>
      </c>
      <c r="U24">
        <v>167</v>
      </c>
      <c r="V24">
        <v>189</v>
      </c>
      <c r="W24">
        <v>158</v>
      </c>
      <c r="X24">
        <v>149</v>
      </c>
      <c r="Y24" s="5">
        <v>142</v>
      </c>
      <c r="Z24" s="5"/>
      <c r="AA24" s="5"/>
      <c r="AB24" s="5"/>
      <c r="AC24" s="5"/>
      <c r="AD24" s="5"/>
      <c r="AE24">
        <f t="shared" si="6"/>
        <v>91</v>
      </c>
      <c r="AF24">
        <f t="shared" si="7"/>
        <v>156</v>
      </c>
      <c r="AH24">
        <v>23</v>
      </c>
    </row>
    <row r="25" spans="1:34" ht="42.75">
      <c r="A25" t="s">
        <v>62</v>
      </c>
      <c r="B25" s="3" t="s">
        <v>43</v>
      </c>
      <c r="C25">
        <v>14</v>
      </c>
      <c r="D25">
        <v>19</v>
      </c>
      <c r="E25">
        <v>14</v>
      </c>
      <c r="F25">
        <v>22</v>
      </c>
      <c r="G25">
        <v>32</v>
      </c>
      <c r="H25">
        <v>21</v>
      </c>
      <c r="I25">
        <v>28</v>
      </c>
      <c r="O25" s="7">
        <f t="shared" si="3"/>
        <v>13</v>
      </c>
      <c r="P25">
        <f t="shared" si="4"/>
        <v>21</v>
      </c>
      <c r="Q25">
        <f t="shared" si="5"/>
        <v>150</v>
      </c>
      <c r="S25">
        <v>247</v>
      </c>
      <c r="T25">
        <v>223</v>
      </c>
      <c r="U25">
        <v>276</v>
      </c>
      <c r="V25">
        <v>262</v>
      </c>
      <c r="W25">
        <v>230</v>
      </c>
      <c r="X25">
        <v>256</v>
      </c>
      <c r="Y25" s="5">
        <v>254</v>
      </c>
      <c r="Z25" s="5"/>
      <c r="AA25" s="5"/>
      <c r="AB25" s="5"/>
      <c r="AC25" s="5"/>
      <c r="AD25" s="5"/>
      <c r="AE25">
        <f t="shared" si="6"/>
        <v>146</v>
      </c>
      <c r="AF25">
        <f t="shared" si="7"/>
        <v>250</v>
      </c>
      <c r="AH25">
        <v>24</v>
      </c>
    </row>
    <row r="26" spans="1:34" ht="42.75">
      <c r="A26" t="s">
        <v>63</v>
      </c>
      <c r="B26" s="3" t="s">
        <v>43</v>
      </c>
      <c r="C26">
        <v>5</v>
      </c>
      <c r="D26">
        <v>6</v>
      </c>
      <c r="E26">
        <v>15</v>
      </c>
      <c r="F26">
        <v>11</v>
      </c>
      <c r="G26">
        <v>19</v>
      </c>
      <c r="H26">
        <v>13</v>
      </c>
      <c r="I26">
        <v>25</v>
      </c>
      <c r="O26" s="7">
        <f t="shared" si="3"/>
        <v>8</v>
      </c>
      <c r="P26">
        <f t="shared" si="4"/>
        <v>13</v>
      </c>
      <c r="Q26">
        <f t="shared" si="5"/>
        <v>94</v>
      </c>
      <c r="S26">
        <v>277</v>
      </c>
      <c r="T26">
        <v>276</v>
      </c>
      <c r="U26">
        <v>272</v>
      </c>
      <c r="V26">
        <v>285</v>
      </c>
      <c r="W26">
        <v>271</v>
      </c>
      <c r="X26">
        <v>284</v>
      </c>
      <c r="Y26" s="5">
        <v>268</v>
      </c>
      <c r="Z26" s="5"/>
      <c r="AA26" s="5"/>
      <c r="AB26" s="5"/>
      <c r="AC26" s="5"/>
      <c r="AD26" s="5"/>
      <c r="AE26">
        <f t="shared" si="6"/>
        <v>161</v>
      </c>
      <c r="AF26">
        <f t="shared" si="7"/>
        <v>276</v>
      </c>
      <c r="AH26">
        <v>25</v>
      </c>
    </row>
    <row r="27" spans="1:34" ht="42.75">
      <c r="A27" t="s">
        <v>42</v>
      </c>
      <c r="B27" s="3" t="s">
        <v>43</v>
      </c>
      <c r="C27">
        <v>30</v>
      </c>
      <c r="D27">
        <v>53</v>
      </c>
      <c r="E27">
        <v>43</v>
      </c>
      <c r="F27">
        <v>43</v>
      </c>
      <c r="G27">
        <v>67</v>
      </c>
      <c r="H27">
        <v>52</v>
      </c>
      <c r="I27">
        <v>44</v>
      </c>
      <c r="O27" s="7">
        <f t="shared" si="3"/>
        <v>28</v>
      </c>
      <c r="P27">
        <f t="shared" si="4"/>
        <v>47</v>
      </c>
      <c r="Q27">
        <f t="shared" si="5"/>
        <v>332</v>
      </c>
      <c r="S27">
        <v>173</v>
      </c>
      <c r="T27">
        <v>110</v>
      </c>
      <c r="U27">
        <v>155</v>
      </c>
      <c r="V27">
        <v>183</v>
      </c>
      <c r="W27">
        <v>125</v>
      </c>
      <c r="X27" s="5">
        <v>140</v>
      </c>
      <c r="Y27" s="5">
        <v>182</v>
      </c>
      <c r="Z27" s="5"/>
      <c r="AA27" s="5"/>
      <c r="AB27" s="5"/>
      <c r="AC27" s="5"/>
      <c r="AD27" s="5"/>
      <c r="AE27">
        <f t="shared" si="6"/>
        <v>89</v>
      </c>
      <c r="AF27">
        <f t="shared" si="7"/>
        <v>153</v>
      </c>
      <c r="AH27">
        <v>26</v>
      </c>
    </row>
    <row r="28" spans="1:34" ht="28.5">
      <c r="A28" t="s">
        <v>44</v>
      </c>
      <c r="B28" s="3" t="s">
        <v>45</v>
      </c>
      <c r="C28">
        <v>34</v>
      </c>
      <c r="D28">
        <v>35</v>
      </c>
      <c r="E28">
        <v>39</v>
      </c>
      <c r="F28">
        <v>43</v>
      </c>
      <c r="G28">
        <v>66</v>
      </c>
      <c r="H28">
        <v>49</v>
      </c>
      <c r="I28">
        <v>33</v>
      </c>
      <c r="O28" s="7">
        <f t="shared" si="3"/>
        <v>25</v>
      </c>
      <c r="P28">
        <f t="shared" si="4"/>
        <v>43</v>
      </c>
      <c r="Q28">
        <f t="shared" si="5"/>
        <v>299</v>
      </c>
      <c r="S28">
        <v>161</v>
      </c>
      <c r="T28">
        <v>165</v>
      </c>
      <c r="U28">
        <v>168</v>
      </c>
      <c r="V28">
        <v>182</v>
      </c>
      <c r="W28">
        <v>128</v>
      </c>
      <c r="X28">
        <v>153</v>
      </c>
      <c r="Y28">
        <v>232</v>
      </c>
      <c r="Z28" s="5"/>
      <c r="AA28" s="5"/>
      <c r="AB28" s="5"/>
      <c r="AC28" s="5"/>
      <c r="AD28" s="5"/>
      <c r="AE28">
        <f t="shared" si="6"/>
        <v>99</v>
      </c>
      <c r="AF28">
        <f t="shared" si="7"/>
        <v>170</v>
      </c>
      <c r="AH28">
        <v>27</v>
      </c>
    </row>
    <row r="29" spans="1:34" ht="42.75">
      <c r="A29" t="s">
        <v>50</v>
      </c>
      <c r="B29" s="3" t="s">
        <v>51</v>
      </c>
      <c r="C29">
        <v>26</v>
      </c>
      <c r="D29">
        <v>39</v>
      </c>
      <c r="E29">
        <v>35</v>
      </c>
      <c r="F29">
        <v>43</v>
      </c>
      <c r="G29">
        <v>53</v>
      </c>
      <c r="H29">
        <v>53</v>
      </c>
      <c r="I29">
        <v>28</v>
      </c>
      <c r="O29" s="7">
        <f t="shared" si="3"/>
        <v>23</v>
      </c>
      <c r="P29">
        <f t="shared" si="4"/>
        <v>40</v>
      </c>
      <c r="Q29">
        <f t="shared" si="5"/>
        <v>277</v>
      </c>
      <c r="S29">
        <v>190</v>
      </c>
      <c r="T29">
        <v>153</v>
      </c>
      <c r="U29">
        <v>181</v>
      </c>
      <c r="V29">
        <v>180</v>
      </c>
      <c r="W29">
        <v>160</v>
      </c>
      <c r="X29">
        <v>136</v>
      </c>
      <c r="Y29">
        <v>253</v>
      </c>
      <c r="AA29" s="5"/>
      <c r="AB29" s="5"/>
      <c r="AC29" s="5"/>
      <c r="AD29" s="5"/>
      <c r="AE29">
        <f t="shared" si="6"/>
        <v>104</v>
      </c>
      <c r="AF29">
        <f t="shared" si="7"/>
        <v>179</v>
      </c>
      <c r="AH29">
        <v>28</v>
      </c>
    </row>
    <row r="30" spans="1:34" ht="57">
      <c r="A30" t="s">
        <v>40</v>
      </c>
      <c r="B30" s="3" t="s">
        <v>41</v>
      </c>
      <c r="C30">
        <v>32</v>
      </c>
      <c r="D30">
        <v>37</v>
      </c>
      <c r="E30">
        <v>34</v>
      </c>
      <c r="F30">
        <v>30</v>
      </c>
      <c r="G30">
        <v>42</v>
      </c>
      <c r="H30">
        <v>38</v>
      </c>
      <c r="I30">
        <v>34</v>
      </c>
      <c r="O30" s="7">
        <f t="shared" si="3"/>
        <v>21</v>
      </c>
      <c r="P30">
        <f t="shared" si="4"/>
        <v>35</v>
      </c>
      <c r="Q30">
        <f t="shared" si="5"/>
        <v>247</v>
      </c>
      <c r="S30">
        <v>165</v>
      </c>
      <c r="T30">
        <v>156</v>
      </c>
      <c r="U30">
        <v>185</v>
      </c>
      <c r="V30">
        <v>233</v>
      </c>
      <c r="W30">
        <v>194</v>
      </c>
      <c r="X30">
        <v>191</v>
      </c>
      <c r="Y30">
        <v>226</v>
      </c>
      <c r="AB30" s="5"/>
      <c r="AC30" s="5"/>
      <c r="AD30" s="5"/>
      <c r="AE30">
        <f t="shared" si="6"/>
        <v>113</v>
      </c>
      <c r="AF30">
        <f t="shared" si="7"/>
        <v>193</v>
      </c>
      <c r="AH30">
        <v>29</v>
      </c>
    </row>
    <row r="31" spans="1:34" ht="57">
      <c r="A31" t="s">
        <v>46</v>
      </c>
      <c r="B31" s="3" t="s">
        <v>47</v>
      </c>
      <c r="C31">
        <v>19</v>
      </c>
      <c r="D31">
        <v>42</v>
      </c>
      <c r="E31">
        <v>30</v>
      </c>
      <c r="F31">
        <v>38</v>
      </c>
      <c r="G31">
        <v>45</v>
      </c>
      <c r="H31">
        <v>31</v>
      </c>
      <c r="I31">
        <v>40</v>
      </c>
      <c r="O31" s="7">
        <f t="shared" si="3"/>
        <v>20</v>
      </c>
      <c r="P31">
        <f t="shared" si="4"/>
        <v>35</v>
      </c>
      <c r="Q31">
        <f t="shared" si="5"/>
        <v>245</v>
      </c>
      <c r="S31">
        <v>220</v>
      </c>
      <c r="T31">
        <v>143</v>
      </c>
      <c r="U31">
        <v>198</v>
      </c>
      <c r="V31">
        <v>199</v>
      </c>
      <c r="W31">
        <v>183</v>
      </c>
      <c r="X31">
        <v>208</v>
      </c>
      <c r="Y31">
        <v>193</v>
      </c>
      <c r="AC31" s="5"/>
      <c r="AD31" s="5"/>
      <c r="AE31">
        <f t="shared" si="6"/>
        <v>112</v>
      </c>
      <c r="AF31">
        <f t="shared" si="7"/>
        <v>192</v>
      </c>
      <c r="AH31">
        <v>30</v>
      </c>
    </row>
    <row r="32" spans="1:34" ht="57">
      <c r="A32" t="s">
        <v>24</v>
      </c>
      <c r="B32" s="3" t="s">
        <v>25</v>
      </c>
      <c r="C32">
        <v>129</v>
      </c>
      <c r="D32">
        <v>160</v>
      </c>
      <c r="E32">
        <v>151</v>
      </c>
      <c r="F32">
        <v>169</v>
      </c>
      <c r="G32">
        <v>121</v>
      </c>
      <c r="H32">
        <v>121</v>
      </c>
      <c r="I32">
        <v>99</v>
      </c>
      <c r="O32" s="7">
        <f t="shared" si="3"/>
        <v>79</v>
      </c>
      <c r="P32">
        <f t="shared" si="4"/>
        <v>136</v>
      </c>
      <c r="Q32">
        <f t="shared" si="5"/>
        <v>950</v>
      </c>
      <c r="S32">
        <v>30</v>
      </c>
      <c r="T32">
        <v>22</v>
      </c>
      <c r="U32">
        <v>25</v>
      </c>
      <c r="V32">
        <v>21</v>
      </c>
      <c r="W32">
        <v>48</v>
      </c>
      <c r="X32">
        <v>36</v>
      </c>
      <c r="Y32">
        <v>60</v>
      </c>
      <c r="AE32">
        <f t="shared" si="6"/>
        <v>20</v>
      </c>
      <c r="AF32">
        <f t="shared" si="7"/>
        <v>35</v>
      </c>
      <c r="AH32">
        <v>31</v>
      </c>
    </row>
    <row r="33" spans="1:34" ht="42.75">
      <c r="A33" t="s">
        <v>22</v>
      </c>
      <c r="B33" s="3" t="s">
        <v>23</v>
      </c>
      <c r="C33">
        <v>217</v>
      </c>
      <c r="D33">
        <v>186</v>
      </c>
      <c r="E33">
        <v>193</v>
      </c>
      <c r="F33">
        <v>185</v>
      </c>
      <c r="G33">
        <v>179</v>
      </c>
      <c r="H33">
        <v>197</v>
      </c>
      <c r="I33">
        <v>177</v>
      </c>
      <c r="N33">
        <v>148</v>
      </c>
      <c r="O33" s="7">
        <f t="shared" si="3"/>
        <v>124</v>
      </c>
      <c r="P33">
        <f t="shared" si="4"/>
        <v>185</v>
      </c>
      <c r="Q33">
        <f t="shared" si="5"/>
        <v>1482</v>
      </c>
      <c r="S33">
        <v>14</v>
      </c>
      <c r="T33">
        <v>14</v>
      </c>
      <c r="U33">
        <v>14</v>
      </c>
      <c r="V33">
        <v>16</v>
      </c>
      <c r="W33">
        <v>26</v>
      </c>
      <c r="X33">
        <v>12</v>
      </c>
      <c r="Y33">
        <v>19</v>
      </c>
      <c r="AE33">
        <f t="shared" si="6"/>
        <v>10</v>
      </c>
      <c r="AF33">
        <f t="shared" si="7"/>
        <v>16</v>
      </c>
      <c r="AH33">
        <v>40</v>
      </c>
    </row>
    <row r="34" spans="1:34" ht="42.75">
      <c r="A34" t="s">
        <v>64</v>
      </c>
      <c r="B34" s="3" t="s">
        <v>65</v>
      </c>
      <c r="C34">
        <v>422</v>
      </c>
      <c r="D34">
        <v>438</v>
      </c>
      <c r="E34">
        <v>499</v>
      </c>
      <c r="F34">
        <v>554</v>
      </c>
      <c r="G34">
        <v>574</v>
      </c>
      <c r="H34">
        <v>420</v>
      </c>
      <c r="I34">
        <v>476</v>
      </c>
      <c r="N34">
        <v>509</v>
      </c>
      <c r="O34" s="7">
        <f t="shared" si="3"/>
        <v>324</v>
      </c>
      <c r="P34">
        <f t="shared" si="4"/>
        <v>487</v>
      </c>
      <c r="Q34">
        <f t="shared" si="5"/>
        <v>3892</v>
      </c>
      <c r="S34">
        <v>4</v>
      </c>
      <c r="T34">
        <v>3</v>
      </c>
      <c r="U34">
        <v>3</v>
      </c>
      <c r="V34">
        <v>3</v>
      </c>
      <c r="W34">
        <v>3</v>
      </c>
      <c r="X34">
        <v>3</v>
      </c>
      <c r="Y34">
        <v>3</v>
      </c>
      <c r="AD34">
        <v>3</v>
      </c>
      <c r="AE34">
        <f t="shared" si="6"/>
        <v>2</v>
      </c>
      <c r="AF34">
        <f t="shared" si="7"/>
        <v>3</v>
      </c>
      <c r="AH34">
        <v>41</v>
      </c>
    </row>
    <row r="35" spans="1:34" ht="72">
      <c r="A35" t="s">
        <v>86</v>
      </c>
      <c r="B35" s="3" t="s">
        <v>80</v>
      </c>
      <c r="C35">
        <v>71</v>
      </c>
      <c r="D35">
        <v>146</v>
      </c>
      <c r="E35">
        <v>114</v>
      </c>
      <c r="F35">
        <v>142</v>
      </c>
      <c r="G35">
        <v>140</v>
      </c>
      <c r="H35">
        <v>109</v>
      </c>
      <c r="I35">
        <v>115</v>
      </c>
      <c r="N35">
        <v>112</v>
      </c>
      <c r="O35" s="7">
        <f t="shared" si="3"/>
        <v>79</v>
      </c>
      <c r="P35">
        <f t="shared" si="4"/>
        <v>119</v>
      </c>
      <c r="Q35">
        <f t="shared" si="5"/>
        <v>949</v>
      </c>
      <c r="S35">
        <v>74</v>
      </c>
      <c r="T35">
        <v>26</v>
      </c>
      <c r="U35">
        <v>41</v>
      </c>
      <c r="V35">
        <v>32</v>
      </c>
      <c r="W35">
        <v>37</v>
      </c>
      <c r="X35">
        <v>48</v>
      </c>
      <c r="Y35">
        <v>46</v>
      </c>
      <c r="AE35">
        <f t="shared" si="6"/>
        <v>25</v>
      </c>
      <c r="AF35">
        <f t="shared" si="7"/>
        <v>43</v>
      </c>
      <c r="AH35">
        <v>42</v>
      </c>
    </row>
    <row r="36" spans="1:34" ht="42.75">
      <c r="A36" t="s">
        <v>21</v>
      </c>
      <c r="B36" s="3" t="s">
        <v>20</v>
      </c>
      <c r="C36">
        <v>45</v>
      </c>
      <c r="D36">
        <v>71</v>
      </c>
      <c r="E36">
        <v>97</v>
      </c>
      <c r="F36">
        <v>82</v>
      </c>
      <c r="G36">
        <v>92</v>
      </c>
      <c r="H36">
        <v>99</v>
      </c>
      <c r="I36">
        <v>97</v>
      </c>
      <c r="O36" s="7">
        <f t="shared" si="3"/>
        <v>49</v>
      </c>
      <c r="P36">
        <f t="shared" si="4"/>
        <v>83</v>
      </c>
      <c r="Q36">
        <f t="shared" si="5"/>
        <v>583</v>
      </c>
      <c r="S36">
        <v>134</v>
      </c>
      <c r="T36">
        <v>78</v>
      </c>
      <c r="U36">
        <v>58</v>
      </c>
      <c r="V36">
        <v>93</v>
      </c>
      <c r="W36">
        <v>84</v>
      </c>
      <c r="X36">
        <v>54</v>
      </c>
      <c r="Y36">
        <v>65</v>
      </c>
      <c r="AE36">
        <f t="shared" si="6"/>
        <v>47</v>
      </c>
      <c r="AF36">
        <f t="shared" si="7"/>
        <v>81</v>
      </c>
      <c r="AH36">
        <v>43</v>
      </c>
    </row>
    <row r="37" spans="3:34" ht="14.25">
      <c r="C37">
        <f aca="true" t="shared" si="8" ref="C37:M37">SUM(C6:C36)</f>
        <v>5121</v>
      </c>
      <c r="D37">
        <f t="shared" si="8"/>
        <v>4824</v>
      </c>
      <c r="E37">
        <f t="shared" si="8"/>
        <v>5253</v>
      </c>
      <c r="F37">
        <f t="shared" si="8"/>
        <v>5405</v>
      </c>
      <c r="G37">
        <f t="shared" si="8"/>
        <v>5116</v>
      </c>
      <c r="H37">
        <f t="shared" si="8"/>
        <v>4240</v>
      </c>
      <c r="I37">
        <f t="shared" si="8"/>
        <v>4205</v>
      </c>
      <c r="J37">
        <f t="shared" si="8"/>
        <v>0</v>
      </c>
      <c r="K37">
        <f t="shared" si="8"/>
        <v>0</v>
      </c>
      <c r="L37">
        <f t="shared" si="8"/>
        <v>0</v>
      </c>
      <c r="M37">
        <f t="shared" si="8"/>
        <v>0</v>
      </c>
      <c r="N37">
        <f>SUM(N6:N36)</f>
        <v>3198</v>
      </c>
      <c r="O37" s="7">
        <f>SUM(O6:O36)</f>
        <v>3117.583333333333</v>
      </c>
      <c r="P37">
        <f>SUM(P6:P36)</f>
        <v>4807</v>
      </c>
      <c r="Q37">
        <f>SUM(Q6:Q36)</f>
        <v>37362</v>
      </c>
      <c r="S37">
        <f>MAX(S6:S36)</f>
        <v>279</v>
      </c>
      <c r="T37">
        <f aca="true" t="shared" si="9" ref="T37:AF37">MAX(T6:T36)</f>
        <v>283</v>
      </c>
      <c r="U37">
        <f t="shared" si="9"/>
        <v>287</v>
      </c>
      <c r="V37">
        <f t="shared" si="9"/>
        <v>287</v>
      </c>
      <c r="W37">
        <f t="shared" si="9"/>
        <v>290</v>
      </c>
      <c r="X37">
        <f t="shared" si="9"/>
        <v>291</v>
      </c>
      <c r="Y37">
        <f t="shared" si="9"/>
        <v>291</v>
      </c>
      <c r="Z37">
        <f t="shared" si="9"/>
        <v>0</v>
      </c>
      <c r="AA37">
        <f t="shared" si="9"/>
        <v>0</v>
      </c>
      <c r="AB37">
        <f t="shared" si="9"/>
        <v>0</v>
      </c>
      <c r="AC37">
        <f t="shared" si="9"/>
        <v>0</v>
      </c>
      <c r="AD37">
        <f t="shared" si="9"/>
        <v>3</v>
      </c>
      <c r="AE37">
        <f t="shared" si="9"/>
        <v>167</v>
      </c>
      <c r="AF37">
        <f t="shared" si="9"/>
        <v>287</v>
      </c>
      <c r="AH37">
        <v>50</v>
      </c>
    </row>
    <row r="38" spans="17:34" ht="14.25">
      <c r="Q38">
        <f>SUM(C37:N37)</f>
        <v>37362</v>
      </c>
      <c r="AH38">
        <v>51</v>
      </c>
    </row>
    <row r="39" spans="1:34" ht="14.25">
      <c r="A39" t="s">
        <v>72</v>
      </c>
      <c r="C39" s="7">
        <f aca="true" t="shared" si="10" ref="C39:N39">C$2/S$2</f>
        <v>74.89208633093526</v>
      </c>
      <c r="D39" s="7">
        <f t="shared" si="10"/>
        <v>69.86524822695036</v>
      </c>
      <c r="E39" s="7">
        <f t="shared" si="10"/>
        <v>75.93006993006993</v>
      </c>
      <c r="F39" s="7">
        <f t="shared" si="10"/>
        <v>83.75874125874125</v>
      </c>
      <c r="G39" s="7">
        <f t="shared" si="10"/>
        <v>89.11418685121107</v>
      </c>
      <c r="H39" s="7">
        <f t="shared" si="10"/>
        <v>75.41724137931034</v>
      </c>
      <c r="I39" s="7">
        <f t="shared" si="10"/>
        <v>79.78965517241379</v>
      </c>
      <c r="J39" s="7">
        <f t="shared" si="10"/>
        <v>0</v>
      </c>
      <c r="K39" s="7">
        <f t="shared" si="10"/>
        <v>0</v>
      </c>
      <c r="L39" s="7">
        <f t="shared" si="10"/>
        <v>0</v>
      </c>
      <c r="M39" s="7">
        <f t="shared" si="10"/>
        <v>0</v>
      </c>
      <c r="N39" s="7">
        <f t="shared" si="10"/>
        <v>0</v>
      </c>
      <c r="O39" s="7">
        <f>O$2/AD$2</f>
        <v>45.102586206896554</v>
      </c>
      <c r="P39" s="7">
        <f>P$2/AF$2</f>
        <v>77.85416666666667</v>
      </c>
      <c r="Q39" s="7">
        <f>Q$2/AD$2</f>
        <v>541.2310344827587</v>
      </c>
      <c r="AH39">
        <v>52</v>
      </c>
    </row>
    <row r="40" spans="3:34" ht="14.25">
      <c r="C40" s="7"/>
      <c r="D40" s="7"/>
      <c r="E40" s="7"/>
      <c r="F40" s="7"/>
      <c r="G40" s="7"/>
      <c r="H40" s="7"/>
      <c r="I40" s="7"/>
      <c r="J40" s="7"/>
      <c r="K40" s="7"/>
      <c r="L40" s="7"/>
      <c r="M40" s="7"/>
      <c r="N40" s="7"/>
      <c r="O40" s="7"/>
      <c r="P40" s="7"/>
      <c r="Q40" s="7"/>
      <c r="V40" s="1" t="s">
        <v>101</v>
      </c>
      <c r="AH40">
        <v>60</v>
      </c>
    </row>
    <row r="41" spans="19:34" ht="14.25">
      <c r="S41" s="1" t="s">
        <v>100</v>
      </c>
      <c r="T41" s="1" t="s">
        <v>105</v>
      </c>
      <c r="U41" s="1"/>
      <c r="V41" s="1" t="s">
        <v>110</v>
      </c>
      <c r="W41" s="1" t="s">
        <v>111</v>
      </c>
      <c r="X41" s="1" t="s">
        <v>105</v>
      </c>
      <c r="AH41">
        <v>61</v>
      </c>
    </row>
    <row r="42" spans="1:34" ht="14.25">
      <c r="A42" t="s">
        <v>93</v>
      </c>
      <c r="B42" s="3">
        <v>2</v>
      </c>
      <c r="C42" s="7">
        <f aca="true" t="shared" si="11" ref="C42:I42">C6+C8</f>
        <v>1649</v>
      </c>
      <c r="D42" s="7">
        <f t="shared" si="11"/>
        <v>1681</v>
      </c>
      <c r="E42" s="7">
        <f t="shared" si="11"/>
        <v>1826</v>
      </c>
      <c r="F42" s="7">
        <f t="shared" si="11"/>
        <v>1976</v>
      </c>
      <c r="G42" s="7">
        <f t="shared" si="11"/>
        <v>1713</v>
      </c>
      <c r="H42" s="7">
        <f t="shared" si="11"/>
        <v>1452</v>
      </c>
      <c r="I42" s="7">
        <f t="shared" si="11"/>
        <v>1503</v>
      </c>
      <c r="J42" s="7">
        <f aca="true" t="shared" si="12" ref="J42:Q42">J6+J8</f>
        <v>0</v>
      </c>
      <c r="K42" s="7">
        <f t="shared" si="12"/>
        <v>0</v>
      </c>
      <c r="L42" s="7">
        <f t="shared" si="12"/>
        <v>0</v>
      </c>
      <c r="M42" s="7">
        <f t="shared" si="12"/>
        <v>0</v>
      </c>
      <c r="N42" s="7">
        <f t="shared" si="12"/>
        <v>1612</v>
      </c>
      <c r="O42" s="7">
        <f t="shared" si="12"/>
        <v>1117.5833333333333</v>
      </c>
      <c r="P42" s="7">
        <f t="shared" si="12"/>
        <v>1682</v>
      </c>
      <c r="Q42" s="7">
        <f t="shared" si="12"/>
        <v>13412</v>
      </c>
      <c r="S42" s="7">
        <f>SUM(C42:N42)</f>
        <v>13412</v>
      </c>
      <c r="T42" s="7">
        <f aca="true" t="shared" si="13" ref="T42:T53">S42/B42</f>
        <v>6706</v>
      </c>
      <c r="V42" s="7">
        <f aca="true" t="shared" si="14" ref="V42:V53">S42/12</f>
        <v>1117.6666666666667</v>
      </c>
      <c r="W42" s="7">
        <f aca="true" t="shared" si="15" ref="W42:W53">S42/COUNT($C42:$N42)</f>
        <v>1117.6666666666667</v>
      </c>
      <c r="X42" s="7">
        <f aca="true" t="shared" si="16" ref="X42:X53">P42/B42</f>
        <v>841</v>
      </c>
      <c r="AH42">
        <v>62</v>
      </c>
    </row>
    <row r="43" spans="1:34" ht="14.25">
      <c r="A43" t="s">
        <v>94</v>
      </c>
      <c r="B43" s="3">
        <v>1</v>
      </c>
      <c r="C43" s="7">
        <f aca="true" t="shared" si="17" ref="C43:I43">C7</f>
        <v>1940</v>
      </c>
      <c r="D43" s="7">
        <f t="shared" si="17"/>
        <v>1405</v>
      </c>
      <c r="E43" s="7">
        <f t="shared" si="17"/>
        <v>1610</v>
      </c>
      <c r="F43" s="7">
        <f t="shared" si="17"/>
        <v>1324</v>
      </c>
      <c r="G43" s="7">
        <f t="shared" si="17"/>
        <v>1315</v>
      </c>
      <c r="H43" s="7">
        <f t="shared" si="17"/>
        <v>1002</v>
      </c>
      <c r="I43" s="7">
        <f t="shared" si="17"/>
        <v>828</v>
      </c>
      <c r="J43" s="7">
        <f aca="true" t="shared" si="18" ref="J43:Q43">J7</f>
        <v>0</v>
      </c>
      <c r="K43" s="7">
        <f t="shared" si="18"/>
        <v>0</v>
      </c>
      <c r="L43" s="7">
        <f t="shared" si="18"/>
        <v>0</v>
      </c>
      <c r="M43" s="7">
        <f t="shared" si="18"/>
        <v>0</v>
      </c>
      <c r="N43" s="7">
        <f t="shared" si="18"/>
        <v>817</v>
      </c>
      <c r="O43" s="7">
        <f t="shared" si="18"/>
        <v>853</v>
      </c>
      <c r="P43" s="7">
        <f t="shared" si="18"/>
        <v>1280</v>
      </c>
      <c r="Q43" s="7">
        <f t="shared" si="18"/>
        <v>10241</v>
      </c>
      <c r="S43" s="7">
        <f>SUM(C43:N43)</f>
        <v>10241</v>
      </c>
      <c r="T43" s="7">
        <f t="shared" si="13"/>
        <v>10241</v>
      </c>
      <c r="V43" s="7">
        <f t="shared" si="14"/>
        <v>853.4166666666666</v>
      </c>
      <c r="W43" s="7">
        <f t="shared" si="15"/>
        <v>853.4166666666666</v>
      </c>
      <c r="X43" s="7">
        <f t="shared" si="16"/>
        <v>1280</v>
      </c>
      <c r="AH43">
        <v>63</v>
      </c>
    </row>
    <row r="44" spans="1:34" ht="14.25">
      <c r="A44" t="s">
        <v>81</v>
      </c>
      <c r="B44" s="3">
        <v>3</v>
      </c>
      <c r="C44" s="7">
        <f aca="true" t="shared" si="19" ref="C44:K44">C42+C43</f>
        <v>3589</v>
      </c>
      <c r="D44" s="7">
        <f t="shared" si="19"/>
        <v>3086</v>
      </c>
      <c r="E44" s="7">
        <f t="shared" si="19"/>
        <v>3436</v>
      </c>
      <c r="F44" s="7">
        <f t="shared" si="19"/>
        <v>3300</v>
      </c>
      <c r="G44" s="7">
        <f t="shared" si="19"/>
        <v>3028</v>
      </c>
      <c r="H44" s="7">
        <f t="shared" si="19"/>
        <v>2454</v>
      </c>
      <c r="I44" s="7">
        <f t="shared" si="19"/>
        <v>2331</v>
      </c>
      <c r="J44" s="7">
        <f t="shared" si="19"/>
        <v>0</v>
      </c>
      <c r="K44" s="7">
        <f t="shared" si="19"/>
        <v>0</v>
      </c>
      <c r="L44" s="7">
        <f aca="true" t="shared" si="20" ref="L44:Q44">L42+L43</f>
        <v>0</v>
      </c>
      <c r="M44" s="7">
        <f t="shared" si="20"/>
        <v>0</v>
      </c>
      <c r="N44" s="7">
        <f t="shared" si="20"/>
        <v>2429</v>
      </c>
      <c r="O44" s="7">
        <f t="shared" si="20"/>
        <v>1970.5833333333333</v>
      </c>
      <c r="P44" s="7">
        <f t="shared" si="20"/>
        <v>2962</v>
      </c>
      <c r="Q44" s="7">
        <f t="shared" si="20"/>
        <v>23653</v>
      </c>
      <c r="S44" s="7">
        <f>S42+S43</f>
        <v>23653</v>
      </c>
      <c r="T44" s="7">
        <f t="shared" si="13"/>
        <v>7884.333333333333</v>
      </c>
      <c r="V44" s="7">
        <f t="shared" si="14"/>
        <v>1971.0833333333333</v>
      </c>
      <c r="W44" s="7">
        <f t="shared" si="15"/>
        <v>1971.0833333333333</v>
      </c>
      <c r="X44" s="7">
        <f t="shared" si="16"/>
        <v>987.3333333333334</v>
      </c>
      <c r="AH44">
        <v>64</v>
      </c>
    </row>
    <row r="45" spans="1:34" ht="14.25">
      <c r="A45" t="s">
        <v>95</v>
      </c>
      <c r="B45" s="3">
        <v>2</v>
      </c>
      <c r="C45">
        <f aca="true" t="shared" si="21" ref="C45:I45">C9+C11</f>
        <v>21</v>
      </c>
      <c r="D45">
        <f t="shared" si="21"/>
        <v>17</v>
      </c>
      <c r="E45">
        <f t="shared" si="21"/>
        <v>22</v>
      </c>
      <c r="F45">
        <f t="shared" si="21"/>
        <v>34</v>
      </c>
      <c r="G45">
        <f t="shared" si="21"/>
        <v>28</v>
      </c>
      <c r="H45">
        <f t="shared" si="21"/>
        <v>14</v>
      </c>
      <c r="I45">
        <f t="shared" si="21"/>
        <v>38</v>
      </c>
      <c r="J45">
        <f aca="true" t="shared" si="22" ref="J45:Q45">J9+J11</f>
        <v>0</v>
      </c>
      <c r="K45">
        <f t="shared" si="22"/>
        <v>0</v>
      </c>
      <c r="L45">
        <f t="shared" si="22"/>
        <v>0</v>
      </c>
      <c r="M45">
        <f t="shared" si="22"/>
        <v>0</v>
      </c>
      <c r="N45">
        <f t="shared" si="22"/>
        <v>0</v>
      </c>
      <c r="O45">
        <f t="shared" si="22"/>
        <v>15</v>
      </c>
      <c r="P45">
        <f t="shared" si="22"/>
        <v>25</v>
      </c>
      <c r="Q45">
        <f t="shared" si="22"/>
        <v>174</v>
      </c>
      <c r="S45" s="7">
        <f>SUM(C45:N45)</f>
        <v>174</v>
      </c>
      <c r="T45" s="7">
        <f t="shared" si="13"/>
        <v>87</v>
      </c>
      <c r="V45" s="7">
        <f t="shared" si="14"/>
        <v>14.5</v>
      </c>
      <c r="W45" s="7">
        <f t="shared" si="15"/>
        <v>14.5</v>
      </c>
      <c r="X45" s="7">
        <f t="shared" si="16"/>
        <v>12.5</v>
      </c>
      <c r="AH45">
        <v>65</v>
      </c>
    </row>
    <row r="46" spans="1:34" ht="14.25">
      <c r="A46" t="s">
        <v>96</v>
      </c>
      <c r="B46" s="3">
        <v>1</v>
      </c>
      <c r="C46">
        <f aca="true" t="shared" si="23" ref="C46:I46">C10</f>
        <v>0</v>
      </c>
      <c r="D46">
        <f t="shared" si="23"/>
        <v>0</v>
      </c>
      <c r="E46">
        <f t="shared" si="23"/>
        <v>0</v>
      </c>
      <c r="F46">
        <f t="shared" si="23"/>
        <v>0</v>
      </c>
      <c r="G46">
        <f t="shared" si="23"/>
        <v>0</v>
      </c>
      <c r="H46">
        <f t="shared" si="23"/>
        <v>0</v>
      </c>
      <c r="I46">
        <f t="shared" si="23"/>
        <v>0</v>
      </c>
      <c r="J46">
        <f aca="true" t="shared" si="24" ref="J46:Q46">J10</f>
        <v>0</v>
      </c>
      <c r="K46">
        <f t="shared" si="24"/>
        <v>0</v>
      </c>
      <c r="L46">
        <f t="shared" si="24"/>
        <v>0</v>
      </c>
      <c r="M46">
        <f t="shared" si="24"/>
        <v>0</v>
      </c>
      <c r="N46">
        <f t="shared" si="24"/>
        <v>0</v>
      </c>
      <c r="O46">
        <f t="shared" si="24"/>
        <v>0</v>
      </c>
      <c r="P46">
        <f t="shared" si="24"/>
        <v>0</v>
      </c>
      <c r="Q46">
        <f t="shared" si="24"/>
        <v>0</v>
      </c>
      <c r="S46" s="7">
        <f>SUM(C46:N46)</f>
        <v>0</v>
      </c>
      <c r="T46" s="7">
        <f t="shared" si="13"/>
        <v>0</v>
      </c>
      <c r="V46" s="7">
        <f t="shared" si="14"/>
        <v>0</v>
      </c>
      <c r="W46" s="7">
        <f t="shared" si="15"/>
        <v>0</v>
      </c>
      <c r="X46" s="7">
        <f t="shared" si="16"/>
        <v>0</v>
      </c>
      <c r="AH46">
        <v>66</v>
      </c>
    </row>
    <row r="47" spans="1:34" ht="14.25">
      <c r="A47" t="s">
        <v>82</v>
      </c>
      <c r="B47" s="3">
        <v>3</v>
      </c>
      <c r="C47" s="7">
        <f aca="true" t="shared" si="25" ref="C47:K47">C45+C46</f>
        <v>21</v>
      </c>
      <c r="D47" s="7">
        <f t="shared" si="25"/>
        <v>17</v>
      </c>
      <c r="E47" s="7">
        <f t="shared" si="25"/>
        <v>22</v>
      </c>
      <c r="F47" s="7">
        <f t="shared" si="25"/>
        <v>34</v>
      </c>
      <c r="G47" s="7">
        <f t="shared" si="25"/>
        <v>28</v>
      </c>
      <c r="H47" s="7">
        <f t="shared" si="25"/>
        <v>14</v>
      </c>
      <c r="I47" s="7">
        <f t="shared" si="25"/>
        <v>38</v>
      </c>
      <c r="J47" s="7">
        <f t="shared" si="25"/>
        <v>0</v>
      </c>
      <c r="K47" s="7">
        <f t="shared" si="25"/>
        <v>0</v>
      </c>
      <c r="L47" s="7">
        <f aca="true" t="shared" si="26" ref="L47:Q47">L45+L46</f>
        <v>0</v>
      </c>
      <c r="M47" s="7">
        <f t="shared" si="26"/>
        <v>0</v>
      </c>
      <c r="N47" s="7">
        <f t="shared" si="26"/>
        <v>0</v>
      </c>
      <c r="O47" s="7">
        <f t="shared" si="26"/>
        <v>15</v>
      </c>
      <c r="P47" s="7">
        <f t="shared" si="26"/>
        <v>25</v>
      </c>
      <c r="Q47" s="7">
        <f t="shared" si="26"/>
        <v>174</v>
      </c>
      <c r="S47" s="7">
        <f>S45+S46</f>
        <v>174</v>
      </c>
      <c r="T47" s="7">
        <f t="shared" si="13"/>
        <v>58</v>
      </c>
      <c r="V47" s="7">
        <f t="shared" si="14"/>
        <v>14.5</v>
      </c>
      <c r="W47" s="7">
        <f t="shared" si="15"/>
        <v>14.5</v>
      </c>
      <c r="X47" s="7">
        <f t="shared" si="16"/>
        <v>8.333333333333334</v>
      </c>
      <c r="AH47">
        <v>67</v>
      </c>
    </row>
    <row r="48" spans="1:34" ht="14.25">
      <c r="A48" t="s">
        <v>83</v>
      </c>
      <c r="B48">
        <v>6</v>
      </c>
      <c r="C48">
        <f>C44+C47</f>
        <v>3610</v>
      </c>
      <c r="D48">
        <f aca="true" t="shared" si="27" ref="D48:N48">D44+D47</f>
        <v>3103</v>
      </c>
      <c r="E48">
        <f t="shared" si="27"/>
        <v>3458</v>
      </c>
      <c r="F48">
        <f t="shared" si="27"/>
        <v>3334</v>
      </c>
      <c r="G48">
        <f t="shared" si="27"/>
        <v>3056</v>
      </c>
      <c r="H48">
        <f t="shared" si="27"/>
        <v>2468</v>
      </c>
      <c r="I48">
        <f t="shared" si="27"/>
        <v>2369</v>
      </c>
      <c r="J48">
        <f t="shared" si="27"/>
        <v>0</v>
      </c>
      <c r="K48">
        <f t="shared" si="27"/>
        <v>0</v>
      </c>
      <c r="L48">
        <f t="shared" si="27"/>
        <v>0</v>
      </c>
      <c r="M48">
        <f t="shared" si="27"/>
        <v>0</v>
      </c>
      <c r="N48">
        <f t="shared" si="27"/>
        <v>2429</v>
      </c>
      <c r="O48">
        <f>O44+O47</f>
        <v>1985.5833333333333</v>
      </c>
      <c r="P48">
        <f>P44+P47</f>
        <v>2987</v>
      </c>
      <c r="Q48">
        <f>Q44+Q47</f>
        <v>23827</v>
      </c>
      <c r="S48">
        <f>S44+S47</f>
        <v>23827</v>
      </c>
      <c r="T48" s="7">
        <f t="shared" si="13"/>
        <v>3971.1666666666665</v>
      </c>
      <c r="V48" s="7">
        <f t="shared" si="14"/>
        <v>1985.5833333333333</v>
      </c>
      <c r="W48" s="7">
        <f t="shared" si="15"/>
        <v>1985.5833333333333</v>
      </c>
      <c r="X48" s="7">
        <f t="shared" si="16"/>
        <v>497.8333333333333</v>
      </c>
      <c r="AH48">
        <v>68</v>
      </c>
    </row>
    <row r="49" spans="1:34" ht="14.25">
      <c r="A49" t="s">
        <v>84</v>
      </c>
      <c r="B49">
        <v>22</v>
      </c>
      <c r="C49">
        <f>C12+C13+C14+C15+C16+C17+C18+C19+C20+C21+C22+C23+C24+C25+C26+C27+C28+C29+C30+C31+C32+C33</f>
        <v>973</v>
      </c>
      <c r="D49">
        <f aca="true" t="shared" si="28" ref="D49:N49">D12+D13+D14+D15+D16+D17+D18+D19+D20+D21+D22+D23+D24+D25+D26+D27+D28+D29+D30+D31+D32+D33</f>
        <v>1066</v>
      </c>
      <c r="E49">
        <f t="shared" si="28"/>
        <v>1085</v>
      </c>
      <c r="F49">
        <f t="shared" si="28"/>
        <v>1293</v>
      </c>
      <c r="G49">
        <f t="shared" si="28"/>
        <v>1254</v>
      </c>
      <c r="H49">
        <f t="shared" si="28"/>
        <v>1144</v>
      </c>
      <c r="I49">
        <f t="shared" si="28"/>
        <v>1148</v>
      </c>
      <c r="J49">
        <f t="shared" si="28"/>
        <v>0</v>
      </c>
      <c r="K49">
        <f t="shared" si="28"/>
        <v>0</v>
      </c>
      <c r="L49">
        <f t="shared" si="28"/>
        <v>0</v>
      </c>
      <c r="M49">
        <f t="shared" si="28"/>
        <v>0</v>
      </c>
      <c r="N49">
        <f t="shared" si="28"/>
        <v>148</v>
      </c>
      <c r="O49">
        <f>O12+O13+O14+O15+O16+O17+O18+O19+O20+O21+O22+O23+O24+O25+O26+O27+O28+O29+O30+O31+O32+O33</f>
        <v>680</v>
      </c>
      <c r="P49">
        <f>P12+P13+P14+P15+P16+P17+P18+P19+P20+P21+P22+P23+P24+P25+P26+P27+P28+P29+P30+P31+P32+P33</f>
        <v>1131</v>
      </c>
      <c r="Q49">
        <f>Q12+Q13+Q14+Q15+Q16+Q17+Q18+Q19+Q20+Q21+Q22+Q23+Q24+Q25+Q26+Q27+Q28+Q29+Q30+Q31+Q32+Q33</f>
        <v>8111</v>
      </c>
      <c r="S49">
        <f>P12+P13+P14+P15+P16+P17+P18+P19+P20+P21+P22+P23+P24+P25+P26+P27+P28+P29+P30+P31+P32+P33</f>
        <v>1131</v>
      </c>
      <c r="T49" s="7">
        <f t="shared" si="13"/>
        <v>51.40909090909091</v>
      </c>
      <c r="V49" s="7">
        <f t="shared" si="14"/>
        <v>94.25</v>
      </c>
      <c r="W49" s="7">
        <f t="shared" si="15"/>
        <v>94.25</v>
      </c>
      <c r="X49" s="7">
        <f t="shared" si="16"/>
        <v>51.40909090909091</v>
      </c>
      <c r="AH49">
        <v>69</v>
      </c>
    </row>
    <row r="50" spans="1:34" ht="14.25">
      <c r="A50" t="s">
        <v>76</v>
      </c>
      <c r="B50">
        <v>28</v>
      </c>
      <c r="C50">
        <f>C48+C49</f>
        <v>4583</v>
      </c>
      <c r="D50">
        <f aca="true" t="shared" si="29" ref="D50:N50">D48+D49</f>
        <v>4169</v>
      </c>
      <c r="E50">
        <f t="shared" si="29"/>
        <v>4543</v>
      </c>
      <c r="F50">
        <f t="shared" si="29"/>
        <v>4627</v>
      </c>
      <c r="G50">
        <f t="shared" si="29"/>
        <v>4310</v>
      </c>
      <c r="H50">
        <f t="shared" si="29"/>
        <v>3612</v>
      </c>
      <c r="I50">
        <f t="shared" si="29"/>
        <v>3517</v>
      </c>
      <c r="J50">
        <f t="shared" si="29"/>
        <v>0</v>
      </c>
      <c r="K50">
        <f t="shared" si="29"/>
        <v>0</v>
      </c>
      <c r="L50">
        <f t="shared" si="29"/>
        <v>0</v>
      </c>
      <c r="M50">
        <f t="shared" si="29"/>
        <v>0</v>
      </c>
      <c r="N50">
        <f t="shared" si="29"/>
        <v>2577</v>
      </c>
      <c r="O50">
        <f>O48+O49</f>
        <v>2665.583333333333</v>
      </c>
      <c r="P50">
        <f>P48+P49</f>
        <v>4118</v>
      </c>
      <c r="Q50">
        <f>Q48+Q49</f>
        <v>31938</v>
      </c>
      <c r="S50">
        <f>S48+S49</f>
        <v>24958</v>
      </c>
      <c r="T50" s="7">
        <f t="shared" si="13"/>
        <v>891.3571428571429</v>
      </c>
      <c r="V50" s="7">
        <f t="shared" si="14"/>
        <v>2079.8333333333335</v>
      </c>
      <c r="W50" s="7">
        <f t="shared" si="15"/>
        <v>2079.8333333333335</v>
      </c>
      <c r="X50" s="7">
        <f t="shared" si="16"/>
        <v>147.07142857142858</v>
      </c>
      <c r="AH50">
        <v>70</v>
      </c>
    </row>
    <row r="51" spans="1:34" ht="14.25">
      <c r="A51" t="s">
        <v>77</v>
      </c>
      <c r="B51" s="3">
        <v>2</v>
      </c>
      <c r="C51">
        <f>C34+C35</f>
        <v>493</v>
      </c>
      <c r="D51">
        <f aca="true" t="shared" si="30" ref="D51:N51">D34+D35</f>
        <v>584</v>
      </c>
      <c r="E51">
        <f t="shared" si="30"/>
        <v>613</v>
      </c>
      <c r="F51">
        <f t="shared" si="30"/>
        <v>696</v>
      </c>
      <c r="G51">
        <f t="shared" si="30"/>
        <v>714</v>
      </c>
      <c r="H51">
        <f t="shared" si="30"/>
        <v>529</v>
      </c>
      <c r="I51">
        <f t="shared" si="30"/>
        <v>591</v>
      </c>
      <c r="J51">
        <f t="shared" si="30"/>
        <v>0</v>
      </c>
      <c r="K51">
        <f t="shared" si="30"/>
        <v>0</v>
      </c>
      <c r="L51">
        <f t="shared" si="30"/>
        <v>0</v>
      </c>
      <c r="M51">
        <f t="shared" si="30"/>
        <v>0</v>
      </c>
      <c r="N51">
        <f t="shared" si="30"/>
        <v>621</v>
      </c>
      <c r="O51">
        <f>O34+O35</f>
        <v>403</v>
      </c>
      <c r="P51">
        <f>P34+P35</f>
        <v>606</v>
      </c>
      <c r="Q51">
        <f>Q34+Q35</f>
        <v>4841</v>
      </c>
      <c r="S51">
        <f>P34+P35</f>
        <v>606</v>
      </c>
      <c r="T51" s="7">
        <f t="shared" si="13"/>
        <v>303</v>
      </c>
      <c r="V51" s="7">
        <f t="shared" si="14"/>
        <v>50.5</v>
      </c>
      <c r="W51" s="7">
        <f t="shared" si="15"/>
        <v>50.5</v>
      </c>
      <c r="X51" s="7">
        <f t="shared" si="16"/>
        <v>303</v>
      </c>
      <c r="AH51">
        <v>71</v>
      </c>
    </row>
    <row r="52" spans="1:34" ht="14.25">
      <c r="A52" t="s">
        <v>78</v>
      </c>
      <c r="B52" s="3">
        <v>1</v>
      </c>
      <c r="C52">
        <f aca="true" t="shared" si="31" ref="C52:N52">C36</f>
        <v>45</v>
      </c>
      <c r="D52">
        <f t="shared" si="31"/>
        <v>71</v>
      </c>
      <c r="E52">
        <f t="shared" si="31"/>
        <v>97</v>
      </c>
      <c r="F52">
        <f t="shared" si="31"/>
        <v>82</v>
      </c>
      <c r="G52">
        <f t="shared" si="31"/>
        <v>92</v>
      </c>
      <c r="H52">
        <f t="shared" si="31"/>
        <v>99</v>
      </c>
      <c r="I52">
        <f t="shared" si="31"/>
        <v>97</v>
      </c>
      <c r="J52">
        <f t="shared" si="31"/>
        <v>0</v>
      </c>
      <c r="K52">
        <f t="shared" si="31"/>
        <v>0</v>
      </c>
      <c r="L52">
        <f t="shared" si="31"/>
        <v>0</v>
      </c>
      <c r="M52">
        <f t="shared" si="31"/>
        <v>0</v>
      </c>
      <c r="N52">
        <f t="shared" si="31"/>
        <v>0</v>
      </c>
      <c r="O52">
        <f>O36</f>
        <v>49</v>
      </c>
      <c r="P52">
        <f>P36</f>
        <v>83</v>
      </c>
      <c r="Q52">
        <f>Q36</f>
        <v>583</v>
      </c>
      <c r="S52" s="7">
        <f>P36</f>
        <v>83</v>
      </c>
      <c r="T52" s="7">
        <f t="shared" si="13"/>
        <v>83</v>
      </c>
      <c r="V52" s="7">
        <f t="shared" si="14"/>
        <v>6.916666666666667</v>
      </c>
      <c r="W52" s="7">
        <f t="shared" si="15"/>
        <v>6.916666666666667</v>
      </c>
      <c r="X52" s="7">
        <f t="shared" si="16"/>
        <v>83</v>
      </c>
      <c r="AH52">
        <v>72</v>
      </c>
    </row>
    <row r="53" spans="1:34" ht="14.25">
      <c r="A53" t="s">
        <v>67</v>
      </c>
      <c r="B53" s="3">
        <v>31</v>
      </c>
      <c r="C53">
        <f aca="true" t="shared" si="32" ref="C53:N53">C50+C51+C52</f>
        <v>5121</v>
      </c>
      <c r="D53">
        <f t="shared" si="32"/>
        <v>4824</v>
      </c>
      <c r="E53">
        <f t="shared" si="32"/>
        <v>5253</v>
      </c>
      <c r="F53">
        <f t="shared" si="32"/>
        <v>5405</v>
      </c>
      <c r="G53">
        <f t="shared" si="32"/>
        <v>5116</v>
      </c>
      <c r="H53">
        <f t="shared" si="32"/>
        <v>4240</v>
      </c>
      <c r="I53">
        <f t="shared" si="32"/>
        <v>4205</v>
      </c>
      <c r="J53">
        <f t="shared" si="32"/>
        <v>0</v>
      </c>
      <c r="K53">
        <f t="shared" si="32"/>
        <v>0</v>
      </c>
      <c r="L53">
        <f t="shared" si="32"/>
        <v>0</v>
      </c>
      <c r="M53">
        <f t="shared" si="32"/>
        <v>0</v>
      </c>
      <c r="N53">
        <f t="shared" si="32"/>
        <v>3198</v>
      </c>
      <c r="O53">
        <f>O50+O51+O52</f>
        <v>3117.583333333333</v>
      </c>
      <c r="P53">
        <f>P50+P51+P52</f>
        <v>4807</v>
      </c>
      <c r="Q53">
        <f>Q50+Q51+Q52</f>
        <v>37362</v>
      </c>
      <c r="S53" s="7">
        <f>S50+S51+S52</f>
        <v>25647</v>
      </c>
      <c r="T53" s="7">
        <f t="shared" si="13"/>
        <v>827.3225806451613</v>
      </c>
      <c r="V53" s="7">
        <f t="shared" si="14"/>
        <v>2137.25</v>
      </c>
      <c r="W53" s="7">
        <f t="shared" si="15"/>
        <v>2137.25</v>
      </c>
      <c r="X53" s="7">
        <f t="shared" si="16"/>
        <v>155.06451612903226</v>
      </c>
      <c r="AH53">
        <v>73</v>
      </c>
    </row>
    <row r="54" spans="2:34" ht="28.5">
      <c r="B54" s="3" t="s">
        <v>141</v>
      </c>
      <c r="O54" s="7"/>
      <c r="P54" s="7"/>
      <c r="Q54" s="7"/>
      <c r="S54" s="7"/>
      <c r="AH54">
        <v>80</v>
      </c>
    </row>
    <row r="55" spans="1:34" ht="14.25">
      <c r="A55" t="s">
        <v>93</v>
      </c>
      <c r="B55" s="6">
        <f aca="true" t="shared" si="33" ref="B55:B66">B42/S$2*100</f>
        <v>0.7194244604316548</v>
      </c>
      <c r="C55" s="6">
        <f aca="true" t="shared" si="34" ref="C55:N61">C42/C$2*100</f>
        <v>7.92026897214217</v>
      </c>
      <c r="D55" s="6">
        <f t="shared" si="34"/>
        <v>8.53212871789666</v>
      </c>
      <c r="E55" s="6">
        <f t="shared" si="34"/>
        <v>8.408546693682077</v>
      </c>
      <c r="F55" s="6">
        <f t="shared" si="34"/>
        <v>8.248799833020247</v>
      </c>
      <c r="G55" s="6">
        <f t="shared" si="34"/>
        <v>6.6513939582200825</v>
      </c>
      <c r="H55" s="6">
        <f t="shared" si="34"/>
        <v>6.638928261167757</v>
      </c>
      <c r="I55" s="6">
        <f t="shared" si="34"/>
        <v>6.4955270322831575</v>
      </c>
      <c r="J55" s="6" t="e">
        <f t="shared" si="34"/>
        <v>#DIV/0!</v>
      </c>
      <c r="K55" s="6" t="e">
        <f t="shared" si="34"/>
        <v>#DIV/0!</v>
      </c>
      <c r="L55" s="6" t="e">
        <f t="shared" si="34"/>
        <v>#DIV/0!</v>
      </c>
      <c r="M55" s="6" t="e">
        <f t="shared" si="34"/>
        <v>#DIV/0!</v>
      </c>
      <c r="N55" s="6" t="e">
        <f t="shared" si="34"/>
        <v>#DIV/0!</v>
      </c>
      <c r="O55" s="6">
        <f aca="true" t="shared" si="35" ref="O55:Q61">O42/O$2*100</f>
        <v>8.544378396630924</v>
      </c>
      <c r="P55" s="6">
        <f t="shared" si="35"/>
        <v>7.501560966907501</v>
      </c>
      <c r="Q55" s="6">
        <f t="shared" si="35"/>
        <v>8.545015513803143</v>
      </c>
      <c r="S55" s="6">
        <f aca="true" t="shared" si="36" ref="S55:S66">S42/(P$2*12)*100</f>
        <v>4.984687657954985</v>
      </c>
      <c r="T55" s="6"/>
      <c r="U55" s="6"/>
      <c r="AH55">
        <v>81</v>
      </c>
    </row>
    <row r="56" spans="1:34" ht="14.25">
      <c r="A56" t="s">
        <v>94</v>
      </c>
      <c r="B56" s="6">
        <f t="shared" si="33"/>
        <v>0.3597122302158274</v>
      </c>
      <c r="C56" s="6">
        <f t="shared" si="34"/>
        <v>9.317963496637848</v>
      </c>
      <c r="D56" s="6">
        <f t="shared" si="34"/>
        <v>7.131255710080195</v>
      </c>
      <c r="E56" s="6">
        <f t="shared" si="34"/>
        <v>7.413888377233377</v>
      </c>
      <c r="F56" s="6">
        <f t="shared" si="34"/>
        <v>5.527029847630974</v>
      </c>
      <c r="G56" s="6">
        <f t="shared" si="34"/>
        <v>5.106002950997903</v>
      </c>
      <c r="H56" s="6">
        <f t="shared" si="34"/>
        <v>4.581409171962873</v>
      </c>
      <c r="I56" s="6">
        <f t="shared" si="34"/>
        <v>3.5783741734733567</v>
      </c>
      <c r="J56" s="6" t="e">
        <f t="shared" si="34"/>
        <v>#DIV/0!</v>
      </c>
      <c r="K56" s="6" t="e">
        <f t="shared" si="34"/>
        <v>#DIV/0!</v>
      </c>
      <c r="L56" s="6" t="e">
        <f t="shared" si="34"/>
        <v>#DIV/0!</v>
      </c>
      <c r="M56" s="6" t="e">
        <f t="shared" si="34"/>
        <v>#DIV/0!</v>
      </c>
      <c r="N56" s="6" t="e">
        <f t="shared" si="34"/>
        <v>#DIV/0!</v>
      </c>
      <c r="O56" s="6">
        <f t="shared" si="35"/>
        <v>6.521531374835146</v>
      </c>
      <c r="P56" s="6">
        <f t="shared" si="35"/>
        <v>5.708678976005708</v>
      </c>
      <c r="Q56" s="6">
        <f t="shared" si="35"/>
        <v>6.524716960696242</v>
      </c>
      <c r="S56" s="6">
        <f t="shared" si="36"/>
        <v>3.8061576427913058</v>
      </c>
      <c r="T56" s="6"/>
      <c r="U56" s="6"/>
      <c r="AH56">
        <v>82</v>
      </c>
    </row>
    <row r="57" spans="1:34" ht="14.25">
      <c r="A57" t="s">
        <v>81</v>
      </c>
      <c r="B57" s="6">
        <f t="shared" si="33"/>
        <v>1.079136690647482</v>
      </c>
      <c r="C57" s="6">
        <f t="shared" si="34"/>
        <v>17.23823246878002</v>
      </c>
      <c r="D57" s="6">
        <f t="shared" si="34"/>
        <v>15.663384427976856</v>
      </c>
      <c r="E57" s="6">
        <f t="shared" si="34"/>
        <v>15.822435070915455</v>
      </c>
      <c r="F57" s="6">
        <f t="shared" si="34"/>
        <v>13.775829680651222</v>
      </c>
      <c r="G57" s="6">
        <f t="shared" si="34"/>
        <v>11.757396909217986</v>
      </c>
      <c r="H57" s="6">
        <f t="shared" si="34"/>
        <v>11.220337433130629</v>
      </c>
      <c r="I57" s="6">
        <f t="shared" si="34"/>
        <v>10.073901205756515</v>
      </c>
      <c r="J57" s="6" t="e">
        <f t="shared" si="34"/>
        <v>#DIV/0!</v>
      </c>
      <c r="K57" s="6" t="e">
        <f t="shared" si="34"/>
        <v>#DIV/0!</v>
      </c>
      <c r="L57" s="6" t="e">
        <f t="shared" si="34"/>
        <v>#DIV/0!</v>
      </c>
      <c r="M57" s="6" t="e">
        <f t="shared" si="34"/>
        <v>#DIV/0!</v>
      </c>
      <c r="N57" s="6" t="e">
        <f t="shared" si="34"/>
        <v>#DIV/0!</v>
      </c>
      <c r="O57" s="6">
        <f t="shared" si="35"/>
        <v>15.065909771466071</v>
      </c>
      <c r="P57" s="6">
        <f t="shared" si="35"/>
        <v>13.21023994291321</v>
      </c>
      <c r="Q57" s="6">
        <f t="shared" si="35"/>
        <v>15.069732474499384</v>
      </c>
      <c r="S57" s="6">
        <f t="shared" si="36"/>
        <v>8.790845300746291</v>
      </c>
      <c r="T57" s="6"/>
      <c r="U57" s="6"/>
      <c r="AH57">
        <v>83</v>
      </c>
    </row>
    <row r="58" spans="1:34" ht="14.25">
      <c r="A58" t="s">
        <v>95</v>
      </c>
      <c r="B58" s="6">
        <f t="shared" si="33"/>
        <v>0.7194244604316548</v>
      </c>
      <c r="C58" s="6">
        <f t="shared" si="34"/>
        <v>0.10086455331412103</v>
      </c>
      <c r="D58" s="6">
        <f t="shared" si="34"/>
        <v>0.08628565627855041</v>
      </c>
      <c r="E58" s="6">
        <f t="shared" si="34"/>
        <v>0.10130779149014552</v>
      </c>
      <c r="F58" s="6">
        <f t="shared" si="34"/>
        <v>0.14193279064913378</v>
      </c>
      <c r="G58" s="6">
        <f t="shared" si="34"/>
        <v>0.10872097538246485</v>
      </c>
      <c r="H58" s="6">
        <f t="shared" si="34"/>
        <v>0.06401170499748525</v>
      </c>
      <c r="I58" s="6">
        <f t="shared" si="34"/>
        <v>0.1642249016811444</v>
      </c>
      <c r="J58" s="6" t="e">
        <f t="shared" si="34"/>
        <v>#DIV/0!</v>
      </c>
      <c r="K58" s="6" t="e">
        <f t="shared" si="34"/>
        <v>#DIV/0!</v>
      </c>
      <c r="L58" s="6" t="e">
        <f t="shared" si="34"/>
        <v>#DIV/0!</v>
      </c>
      <c r="M58" s="6" t="e">
        <f t="shared" si="34"/>
        <v>#DIV/0!</v>
      </c>
      <c r="N58" s="6" t="e">
        <f t="shared" si="34"/>
        <v>#DIV/0!</v>
      </c>
      <c r="O58" s="6">
        <f t="shared" si="35"/>
        <v>0.1146810909994457</v>
      </c>
      <c r="P58" s="6">
        <f t="shared" si="35"/>
        <v>0.1114976362501115</v>
      </c>
      <c r="Q58" s="6">
        <f t="shared" si="35"/>
        <v>0.11085838796613084</v>
      </c>
      <c r="S58" s="6">
        <f t="shared" si="36"/>
        <v>0.06466862902506466</v>
      </c>
      <c r="T58" s="6"/>
      <c r="U58" s="6"/>
      <c r="AH58">
        <v>84</v>
      </c>
    </row>
    <row r="59" spans="1:34" ht="14.25">
      <c r="A59" t="s">
        <v>96</v>
      </c>
      <c r="B59" s="6">
        <f t="shared" si="33"/>
        <v>0.3597122302158274</v>
      </c>
      <c r="C59" s="6">
        <f t="shared" si="34"/>
        <v>0</v>
      </c>
      <c r="D59" s="6">
        <f t="shared" si="34"/>
        <v>0</v>
      </c>
      <c r="E59" s="6">
        <f t="shared" si="34"/>
        <v>0</v>
      </c>
      <c r="F59" s="6">
        <f t="shared" si="34"/>
        <v>0</v>
      </c>
      <c r="G59" s="6">
        <f t="shared" si="34"/>
        <v>0</v>
      </c>
      <c r="H59" s="6">
        <f t="shared" si="34"/>
        <v>0</v>
      </c>
      <c r="I59" s="6">
        <f t="shared" si="34"/>
        <v>0</v>
      </c>
      <c r="J59" s="6" t="e">
        <f t="shared" si="34"/>
        <v>#DIV/0!</v>
      </c>
      <c r="K59" s="6" t="e">
        <f t="shared" si="34"/>
        <v>#DIV/0!</v>
      </c>
      <c r="L59" s="6" t="e">
        <f t="shared" si="34"/>
        <v>#DIV/0!</v>
      </c>
      <c r="M59" s="6" t="e">
        <f t="shared" si="34"/>
        <v>#DIV/0!</v>
      </c>
      <c r="N59" s="6" t="e">
        <f t="shared" si="34"/>
        <v>#DIV/0!</v>
      </c>
      <c r="O59" s="6">
        <f t="shared" si="35"/>
        <v>0</v>
      </c>
      <c r="P59" s="6">
        <f t="shared" si="35"/>
        <v>0</v>
      </c>
      <c r="Q59" s="6">
        <f t="shared" si="35"/>
        <v>0</v>
      </c>
      <c r="S59" s="6">
        <f t="shared" si="36"/>
        <v>0</v>
      </c>
      <c r="T59" s="6"/>
      <c r="U59" s="6"/>
      <c r="AH59">
        <v>85</v>
      </c>
    </row>
    <row r="60" spans="1:34" ht="14.25">
      <c r="A60" t="s">
        <v>82</v>
      </c>
      <c r="B60" s="6">
        <f t="shared" si="33"/>
        <v>1.079136690647482</v>
      </c>
      <c r="C60" s="6">
        <f t="shared" si="34"/>
        <v>0.10086455331412103</v>
      </c>
      <c r="D60" s="6">
        <f t="shared" si="34"/>
        <v>0.08628565627855041</v>
      </c>
      <c r="E60" s="6">
        <f t="shared" si="34"/>
        <v>0.10130779149014552</v>
      </c>
      <c r="F60" s="6">
        <f t="shared" si="34"/>
        <v>0.14193279064913378</v>
      </c>
      <c r="G60" s="6">
        <f t="shared" si="34"/>
        <v>0.10872097538246485</v>
      </c>
      <c r="H60" s="6">
        <f t="shared" si="34"/>
        <v>0.06401170499748525</v>
      </c>
      <c r="I60" s="6">
        <f t="shared" si="34"/>
        <v>0.1642249016811444</v>
      </c>
      <c r="J60" s="6" t="e">
        <f t="shared" si="34"/>
        <v>#DIV/0!</v>
      </c>
      <c r="K60" s="6" t="e">
        <f t="shared" si="34"/>
        <v>#DIV/0!</v>
      </c>
      <c r="L60" s="6" t="e">
        <f t="shared" si="34"/>
        <v>#DIV/0!</v>
      </c>
      <c r="M60" s="6" t="e">
        <f t="shared" si="34"/>
        <v>#DIV/0!</v>
      </c>
      <c r="N60" s="6" t="e">
        <f t="shared" si="34"/>
        <v>#DIV/0!</v>
      </c>
      <c r="O60" s="6">
        <f t="shared" si="35"/>
        <v>0.1146810909994457</v>
      </c>
      <c r="P60" s="6">
        <f t="shared" si="35"/>
        <v>0.1114976362501115</v>
      </c>
      <c r="Q60" s="6">
        <f t="shared" si="35"/>
        <v>0.11085838796613084</v>
      </c>
      <c r="S60" s="6">
        <f t="shared" si="36"/>
        <v>0.06466862902506466</v>
      </c>
      <c r="T60" s="6"/>
      <c r="U60" s="6"/>
      <c r="AH60">
        <v>86</v>
      </c>
    </row>
    <row r="61" spans="1:34" ht="14.25">
      <c r="A61" t="s">
        <v>68</v>
      </c>
      <c r="B61" s="6">
        <f t="shared" si="33"/>
        <v>2.158273381294964</v>
      </c>
      <c r="C61" s="6">
        <f>C48/C$2*100</f>
        <v>17.33909702209414</v>
      </c>
      <c r="D61" s="6">
        <f>D48/D$2*100</f>
        <v>15.749670084255404</v>
      </c>
      <c r="E61" s="6">
        <f t="shared" si="34"/>
        <v>15.923742862405598</v>
      </c>
      <c r="F61" s="6">
        <f t="shared" si="34"/>
        <v>13.917762471300355</v>
      </c>
      <c r="G61" s="6">
        <f t="shared" si="34"/>
        <v>11.86611788460045</v>
      </c>
      <c r="H61" s="6">
        <f t="shared" si="34"/>
        <v>11.284349138128116</v>
      </c>
      <c r="I61" s="6">
        <f t="shared" si="34"/>
        <v>10.238126107437658</v>
      </c>
      <c r="J61" s="6" t="e">
        <f t="shared" si="34"/>
        <v>#DIV/0!</v>
      </c>
      <c r="K61" s="6" t="e">
        <f t="shared" si="34"/>
        <v>#DIV/0!</v>
      </c>
      <c r="L61" s="6" t="e">
        <f t="shared" si="34"/>
        <v>#DIV/0!</v>
      </c>
      <c r="M61" s="6" t="e">
        <f t="shared" si="34"/>
        <v>#DIV/0!</v>
      </c>
      <c r="N61" s="6" t="e">
        <f t="shared" si="34"/>
        <v>#DIV/0!</v>
      </c>
      <c r="O61" s="6">
        <f t="shared" si="35"/>
        <v>15.180590862465515</v>
      </c>
      <c r="P61" s="6">
        <f t="shared" si="35"/>
        <v>13.321737579163322</v>
      </c>
      <c r="Q61" s="6">
        <f t="shared" si="35"/>
        <v>15.180590862465515</v>
      </c>
      <c r="S61" s="6">
        <f t="shared" si="36"/>
        <v>8.855513929771355</v>
      </c>
      <c r="T61" s="6"/>
      <c r="U61" s="6"/>
      <c r="AH61">
        <v>87</v>
      </c>
    </row>
    <row r="62" spans="1:34" ht="14.25">
      <c r="A62" t="s">
        <v>85</v>
      </c>
      <c r="B62" s="6">
        <f t="shared" si="33"/>
        <v>7.913669064748201</v>
      </c>
      <c r="C62" s="6">
        <f>C49/C$2*100</f>
        <v>4.673390970220941</v>
      </c>
      <c r="D62" s="6">
        <f aca="true" t="shared" si="37" ref="D62:Q66">D49/D$2*100</f>
        <v>5.410618211349102</v>
      </c>
      <c r="E62" s="6">
        <f t="shared" si="37"/>
        <v>4.996316080309449</v>
      </c>
      <c r="F62" s="6">
        <f t="shared" si="37"/>
        <v>5.397620538509706</v>
      </c>
      <c r="G62" s="6">
        <f t="shared" si="37"/>
        <v>4.869146540343248</v>
      </c>
      <c r="H62" s="6">
        <f t="shared" si="37"/>
        <v>5.230670751223081</v>
      </c>
      <c r="I62" s="6">
        <f t="shared" si="37"/>
        <v>4.961320713946152</v>
      </c>
      <c r="J62" s="6" t="e">
        <f t="shared" si="37"/>
        <v>#DIV/0!</v>
      </c>
      <c r="K62" s="6" t="e">
        <f t="shared" si="37"/>
        <v>#DIV/0!</v>
      </c>
      <c r="L62" s="6" t="e">
        <f t="shared" si="37"/>
        <v>#DIV/0!</v>
      </c>
      <c r="M62" s="6" t="e">
        <f t="shared" si="37"/>
        <v>#DIV/0!</v>
      </c>
      <c r="N62" s="6" t="e">
        <f t="shared" si="37"/>
        <v>#DIV/0!</v>
      </c>
      <c r="O62" s="6">
        <f aca="true" t="shared" si="38" ref="O62:P66">O49/O$2*100</f>
        <v>5.198876125308206</v>
      </c>
      <c r="P62" s="6">
        <f t="shared" si="38"/>
        <v>5.044153063955044</v>
      </c>
      <c r="Q62" s="6">
        <f t="shared" si="37"/>
        <v>5.167657383869467</v>
      </c>
      <c r="S62" s="6">
        <f t="shared" si="36"/>
        <v>0.42034608866292034</v>
      </c>
      <c r="T62" s="6"/>
      <c r="U62" s="6"/>
      <c r="AH62">
        <v>88</v>
      </c>
    </row>
    <row r="63" spans="1:34" ht="14.25">
      <c r="A63" t="s">
        <v>75</v>
      </c>
      <c r="B63" s="6">
        <f t="shared" si="33"/>
        <v>10.071942446043165</v>
      </c>
      <c r="C63" s="6">
        <f>C50/C$2*100</f>
        <v>22.012487992315084</v>
      </c>
      <c r="D63" s="6">
        <f t="shared" si="37"/>
        <v>21.160288295604506</v>
      </c>
      <c r="E63" s="6">
        <f t="shared" si="37"/>
        <v>20.920058942715052</v>
      </c>
      <c r="F63" s="6">
        <f t="shared" si="37"/>
        <v>19.315383009810063</v>
      </c>
      <c r="G63" s="6">
        <f t="shared" si="37"/>
        <v>16.7352644249437</v>
      </c>
      <c r="H63" s="6">
        <f t="shared" si="37"/>
        <v>16.515019889351194</v>
      </c>
      <c r="I63" s="6">
        <f t="shared" si="37"/>
        <v>15.19944682138381</v>
      </c>
      <c r="J63" s="6" t="e">
        <f t="shared" si="37"/>
        <v>#DIV/0!</v>
      </c>
      <c r="K63" s="6" t="e">
        <f t="shared" si="37"/>
        <v>#DIV/0!</v>
      </c>
      <c r="L63" s="6" t="e">
        <f t="shared" si="37"/>
        <v>#DIV/0!</v>
      </c>
      <c r="M63" s="6" t="e">
        <f t="shared" si="37"/>
        <v>#DIV/0!</v>
      </c>
      <c r="N63" s="6" t="e">
        <f t="shared" si="37"/>
        <v>#DIV/0!</v>
      </c>
      <c r="O63" s="6">
        <f t="shared" si="38"/>
        <v>20.37946698777372</v>
      </c>
      <c r="P63" s="6">
        <f t="shared" si="38"/>
        <v>18.365890643118366</v>
      </c>
      <c r="Q63" s="6">
        <f t="shared" si="37"/>
        <v>20.348248246334983</v>
      </c>
      <c r="S63" s="6">
        <f t="shared" si="36"/>
        <v>9.275860018434276</v>
      </c>
      <c r="T63" s="6"/>
      <c r="U63" s="6"/>
      <c r="AH63">
        <v>89</v>
      </c>
    </row>
    <row r="64" spans="1:34" ht="14.25">
      <c r="A64" t="s">
        <v>69</v>
      </c>
      <c r="B64" s="6">
        <f t="shared" si="33"/>
        <v>0.7194244604316548</v>
      </c>
      <c r="C64" s="6">
        <f>C51/C$2*100</f>
        <v>2.3679154658981747</v>
      </c>
      <c r="D64" s="6">
        <f t="shared" si="37"/>
        <v>2.9641660745102016</v>
      </c>
      <c r="E64" s="6">
        <f t="shared" si="37"/>
        <v>2.822803462884509</v>
      </c>
      <c r="F64" s="6">
        <f t="shared" si="37"/>
        <v>2.905447714464621</v>
      </c>
      <c r="G64" s="6">
        <f t="shared" si="37"/>
        <v>2.772384872252854</v>
      </c>
      <c r="H64" s="6">
        <f t="shared" si="37"/>
        <v>2.418727995976407</v>
      </c>
      <c r="I64" s="6">
        <f t="shared" si="37"/>
        <v>2.554129391935693</v>
      </c>
      <c r="J64" s="6" t="e">
        <f t="shared" si="37"/>
        <v>#DIV/0!</v>
      </c>
      <c r="K64" s="6" t="e">
        <f t="shared" si="37"/>
        <v>#DIV/0!</v>
      </c>
      <c r="L64" s="6" t="e">
        <f t="shared" si="37"/>
        <v>#DIV/0!</v>
      </c>
      <c r="M64" s="6" t="e">
        <f t="shared" si="37"/>
        <v>#DIV/0!</v>
      </c>
      <c r="N64" s="6" t="e">
        <f t="shared" si="37"/>
        <v>#DIV/0!</v>
      </c>
      <c r="O64" s="6">
        <f t="shared" si="38"/>
        <v>3.0810986448517745</v>
      </c>
      <c r="P64" s="6">
        <f t="shared" si="38"/>
        <v>2.7027027027027026</v>
      </c>
      <c r="Q64" s="6">
        <f t="shared" si="37"/>
        <v>3.0842842307128704</v>
      </c>
      <c r="S64" s="6">
        <f t="shared" si="36"/>
        <v>0.22522522522522523</v>
      </c>
      <c r="T64" s="6"/>
      <c r="U64" s="6"/>
      <c r="AH64">
        <v>90</v>
      </c>
    </row>
    <row r="65" spans="1:34" ht="14.25">
      <c r="A65" t="s">
        <v>74</v>
      </c>
      <c r="B65" s="6">
        <f t="shared" si="33"/>
        <v>0.3597122302158274</v>
      </c>
      <c r="C65" s="6">
        <f>C52/C$2*100</f>
        <v>0.21613832853025938</v>
      </c>
      <c r="D65" s="6">
        <f t="shared" si="37"/>
        <v>0.36036950563394576</v>
      </c>
      <c r="E65" s="6">
        <f t="shared" si="37"/>
        <v>0.4466752624792779</v>
      </c>
      <c r="F65" s="6">
        <f t="shared" si="37"/>
        <v>0.34230849509496974</v>
      </c>
      <c r="G65" s="6">
        <f t="shared" si="37"/>
        <v>0.35722606197095597</v>
      </c>
      <c r="H65" s="6">
        <f t="shared" si="37"/>
        <v>0.45265419962507425</v>
      </c>
      <c r="I65" s="6">
        <f t="shared" si="37"/>
        <v>0.41920567008081594</v>
      </c>
      <c r="J65" s="6" t="e">
        <f t="shared" si="37"/>
        <v>#DIV/0!</v>
      </c>
      <c r="K65" s="6" t="e">
        <f t="shared" si="37"/>
        <v>#DIV/0!</v>
      </c>
      <c r="L65" s="6" t="e">
        <f t="shared" si="37"/>
        <v>#DIV/0!</v>
      </c>
      <c r="M65" s="6" t="e">
        <f t="shared" si="37"/>
        <v>#DIV/0!</v>
      </c>
      <c r="N65" s="6" t="e">
        <f t="shared" si="37"/>
        <v>#DIV/0!</v>
      </c>
      <c r="O65" s="6">
        <f t="shared" si="38"/>
        <v>0.374624897264856</v>
      </c>
      <c r="P65" s="6">
        <f t="shared" si="38"/>
        <v>0.37017215235037015</v>
      </c>
      <c r="Q65" s="6">
        <f t="shared" si="37"/>
        <v>0.37143931140376024</v>
      </c>
      <c r="S65" s="6">
        <f t="shared" si="36"/>
        <v>0.03084767936253085</v>
      </c>
      <c r="T65" s="6"/>
      <c r="U65" s="6"/>
      <c r="AH65">
        <v>91</v>
      </c>
    </row>
    <row r="66" spans="1:34" ht="14.25">
      <c r="A66" t="s">
        <v>79</v>
      </c>
      <c r="B66" s="6">
        <f t="shared" si="33"/>
        <v>11.151079136690647</v>
      </c>
      <c r="C66" s="6">
        <f>C53/C$2*100</f>
        <v>24.59654178674352</v>
      </c>
      <c r="D66" s="6">
        <f t="shared" si="37"/>
        <v>24.484823875748653</v>
      </c>
      <c r="E66" s="6">
        <f t="shared" si="37"/>
        <v>24.189537668078838</v>
      </c>
      <c r="F66" s="6">
        <f t="shared" si="37"/>
        <v>22.563139219369653</v>
      </c>
      <c r="G66" s="6">
        <f t="shared" si="37"/>
        <v>19.86487535916751</v>
      </c>
      <c r="H66" s="6">
        <f t="shared" si="37"/>
        <v>19.386402084952678</v>
      </c>
      <c r="I66" s="6">
        <f t="shared" si="37"/>
        <v>18.17278188340032</v>
      </c>
      <c r="J66" s="6" t="e">
        <f t="shared" si="37"/>
        <v>#DIV/0!</v>
      </c>
      <c r="K66" s="6" t="e">
        <f t="shared" si="37"/>
        <v>#DIV/0!</v>
      </c>
      <c r="L66" s="6" t="e">
        <f t="shared" si="37"/>
        <v>#DIV/0!</v>
      </c>
      <c r="M66" s="6" t="e">
        <f t="shared" si="37"/>
        <v>#DIV/0!</v>
      </c>
      <c r="N66" s="6" t="e">
        <f t="shared" si="37"/>
        <v>#DIV/0!</v>
      </c>
      <c r="O66" s="6">
        <f t="shared" si="38"/>
        <v>23.835190529890347</v>
      </c>
      <c r="P66" s="6">
        <f t="shared" si="38"/>
        <v>21.43876549817144</v>
      </c>
      <c r="Q66" s="6">
        <f t="shared" si="37"/>
        <v>23.803971788451612</v>
      </c>
      <c r="S66" s="6">
        <f t="shared" si="36"/>
        <v>9.531932923022032</v>
      </c>
      <c r="T66" s="6"/>
      <c r="U66" s="6"/>
      <c r="AH66">
        <v>92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6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S2" sqref="S2:AF2"/>
    </sheetView>
  </sheetViews>
  <sheetFormatPr defaultColWidth="9.140625" defaultRowHeight="15"/>
  <cols>
    <col min="1" max="1" width="14.8515625" style="0" customWidth="1"/>
    <col min="2" max="2" width="26.421875" style="3" customWidth="1"/>
    <col min="3" max="4" width="6.421875" style="0" customWidth="1"/>
    <col min="5" max="5" width="6.140625" style="0" customWidth="1"/>
    <col min="6" max="6" width="6.28125" style="0" customWidth="1"/>
    <col min="7" max="7" width="6.421875" style="0" customWidth="1"/>
    <col min="8" max="8" width="6.140625" style="0" customWidth="1"/>
    <col min="9" max="9" width="6.421875" style="0" customWidth="1"/>
    <col min="10" max="10" width="6.28125" style="0" customWidth="1"/>
    <col min="11" max="11" width="6.140625" style="0" customWidth="1"/>
    <col min="12" max="12" width="6.421875" style="0" customWidth="1"/>
    <col min="13" max="14" width="6.7109375" style="0" customWidth="1"/>
    <col min="15" max="15" width="7.7109375" style="0" customWidth="1"/>
    <col min="16" max="16" width="8.00390625" style="0" customWidth="1"/>
    <col min="17" max="17" width="7.7109375" style="0" customWidth="1"/>
    <col min="18" max="18" width="1.7109375" style="0" customWidth="1"/>
    <col min="19" max="19" width="6.421875" style="0" customWidth="1"/>
    <col min="20" max="20" width="6.28125" style="0" customWidth="1"/>
    <col min="21" max="23" width="5.7109375" style="0" customWidth="1"/>
    <col min="24" max="24" width="6.28125" style="0" customWidth="1"/>
    <col min="25" max="28" width="5.7109375" style="0" customWidth="1"/>
    <col min="29" max="29" width="5.7109375" style="0" hidden="1" customWidth="1"/>
    <col min="30" max="30" width="5.7109375" style="0" customWidth="1"/>
    <col min="31" max="32" width="7.7109375" style="0" customWidth="1"/>
  </cols>
  <sheetData>
    <row r="1" spans="1:34" ht="28.5">
      <c r="A1" s="1" t="s">
        <v>0</v>
      </c>
      <c r="B1" s="2" t="s">
        <v>1</v>
      </c>
      <c r="C1" s="4" t="s">
        <v>87</v>
      </c>
      <c r="D1" s="1" t="s">
        <v>2</v>
      </c>
      <c r="E1" s="1" t="s">
        <v>3</v>
      </c>
      <c r="F1" s="1" t="s">
        <v>4</v>
      </c>
      <c r="G1" s="1" t="s">
        <v>5</v>
      </c>
      <c r="H1" s="1" t="s">
        <v>9</v>
      </c>
      <c r="I1" s="1" t="s">
        <v>10</v>
      </c>
      <c r="J1" s="1" t="s">
        <v>11</v>
      </c>
      <c r="K1" s="1" t="s">
        <v>12</v>
      </c>
      <c r="L1" s="1" t="s">
        <v>13</v>
      </c>
      <c r="M1" s="1" t="s">
        <v>14</v>
      </c>
      <c r="N1" s="2" t="s">
        <v>99</v>
      </c>
      <c r="O1" s="2" t="s">
        <v>113</v>
      </c>
      <c r="P1" s="2" t="s">
        <v>112</v>
      </c>
      <c r="Q1" s="2" t="s">
        <v>100</v>
      </c>
      <c r="S1" s="4" t="s">
        <v>87</v>
      </c>
      <c r="T1" s="1" t="s">
        <v>2</v>
      </c>
      <c r="U1" s="1" t="s">
        <v>3</v>
      </c>
      <c r="V1" s="1" t="s">
        <v>4</v>
      </c>
      <c r="W1" s="1" t="s">
        <v>5</v>
      </c>
      <c r="X1" s="1" t="s">
        <v>9</v>
      </c>
      <c r="Y1" s="1" t="s">
        <v>10</v>
      </c>
      <c r="Z1" s="1" t="s">
        <v>11</v>
      </c>
      <c r="AA1" s="1" t="s">
        <v>12</v>
      </c>
      <c r="AB1" s="1" t="s">
        <v>13</v>
      </c>
      <c r="AC1" s="1" t="s">
        <v>14</v>
      </c>
      <c r="AD1" s="2" t="s">
        <v>99</v>
      </c>
      <c r="AE1" s="2" t="s">
        <v>113</v>
      </c>
      <c r="AF1" s="2" t="s">
        <v>112</v>
      </c>
      <c r="AH1">
        <v>0</v>
      </c>
    </row>
    <row r="2" spans="1:34" ht="14.25">
      <c r="A2" t="s">
        <v>6</v>
      </c>
      <c r="C2">
        <v>18062</v>
      </c>
      <c r="D2">
        <v>25514</v>
      </c>
      <c r="E2">
        <v>25307</v>
      </c>
      <c r="F2">
        <v>23611</v>
      </c>
      <c r="G2">
        <v>19108</v>
      </c>
      <c r="H2">
        <v>19007</v>
      </c>
      <c r="I2">
        <v>19681</v>
      </c>
      <c r="J2">
        <v>28102</v>
      </c>
      <c r="K2">
        <v>20620</v>
      </c>
      <c r="L2">
        <v>22839</v>
      </c>
      <c r="M2">
        <v>23847</v>
      </c>
      <c r="N2">
        <v>20420</v>
      </c>
      <c r="O2" s="7">
        <f>Q2/12</f>
        <v>22176.5</v>
      </c>
      <c r="P2">
        <f>ROUND(Q2/COUNT(C2:N2),0)</f>
        <v>22177</v>
      </c>
      <c r="Q2" s="7">
        <f>SUM(C2:N2)</f>
        <v>266118</v>
      </c>
      <c r="S2">
        <v>251</v>
      </c>
      <c r="T2">
        <v>252</v>
      </c>
      <c r="U2">
        <v>252</v>
      </c>
      <c r="V2">
        <v>254</v>
      </c>
      <c r="W2">
        <v>259</v>
      </c>
      <c r="X2">
        <v>260</v>
      </c>
      <c r="Y2">
        <v>260</v>
      </c>
      <c r="Z2">
        <v>260</v>
      </c>
      <c r="AA2">
        <v>268</v>
      </c>
      <c r="AB2">
        <v>268</v>
      </c>
      <c r="AC2">
        <v>277</v>
      </c>
      <c r="AD2">
        <v>277</v>
      </c>
      <c r="AE2">
        <f>ROUND(SUM(S2:AD2)/12,0)</f>
        <v>262</v>
      </c>
      <c r="AF2">
        <f>ROUND(SUM(S2:AD2)/COUNT(S2:AD2),0)</f>
        <v>262</v>
      </c>
      <c r="AH2">
        <v>1</v>
      </c>
    </row>
    <row r="3" spans="1:34" ht="14.25">
      <c r="A3" t="s">
        <v>92</v>
      </c>
      <c r="B3" s="3" t="s">
        <v>19</v>
      </c>
      <c r="C3">
        <v>661</v>
      </c>
      <c r="D3">
        <v>1040</v>
      </c>
      <c r="E3">
        <v>485</v>
      </c>
      <c r="F3">
        <v>491</v>
      </c>
      <c r="G3">
        <v>441</v>
      </c>
      <c r="H3">
        <v>414</v>
      </c>
      <c r="I3">
        <v>345</v>
      </c>
      <c r="J3">
        <v>2094</v>
      </c>
      <c r="K3">
        <v>387</v>
      </c>
      <c r="L3">
        <v>367</v>
      </c>
      <c r="M3">
        <v>471</v>
      </c>
      <c r="N3">
        <v>385</v>
      </c>
      <c r="O3" s="7">
        <f>Q3/12</f>
        <v>631.75</v>
      </c>
      <c r="P3">
        <f>ROUND(Q3/COUNT(C3:N3),0)</f>
        <v>632</v>
      </c>
      <c r="Q3" s="7">
        <f>SUM(C3:N3)</f>
        <v>7581</v>
      </c>
      <c r="S3">
        <v>2</v>
      </c>
      <c r="T3">
        <v>2</v>
      </c>
      <c r="U3">
        <v>2</v>
      </c>
      <c r="V3">
        <v>2</v>
      </c>
      <c r="W3">
        <v>2</v>
      </c>
      <c r="X3">
        <v>2</v>
      </c>
      <c r="Y3">
        <v>3</v>
      </c>
      <c r="Z3">
        <v>1</v>
      </c>
      <c r="AA3">
        <v>3</v>
      </c>
      <c r="AB3">
        <v>4</v>
      </c>
      <c r="AC3">
        <v>4</v>
      </c>
      <c r="AD3">
        <v>4</v>
      </c>
      <c r="AE3">
        <f>ROUND(SUM(S3:AD3)/12,0)</f>
        <v>3</v>
      </c>
      <c r="AF3">
        <f>ROUND(SUM(S3:AD3)/COUNT(S3:AD3),0)</f>
        <v>3</v>
      </c>
      <c r="AH3">
        <v>2</v>
      </c>
    </row>
    <row r="4" spans="1:34" ht="14.25">
      <c r="A4" t="s">
        <v>73</v>
      </c>
      <c r="C4" s="7">
        <f aca="true" t="shared" si="0" ref="C4:N4">C2/S2</f>
        <v>71.9601593625498</v>
      </c>
      <c r="D4" s="7">
        <f t="shared" si="0"/>
        <v>101.24603174603175</v>
      </c>
      <c r="E4" s="7">
        <f t="shared" si="0"/>
        <v>100.42460317460318</v>
      </c>
      <c r="F4" s="7">
        <f t="shared" si="0"/>
        <v>92.95669291338582</v>
      </c>
      <c r="G4" s="7">
        <f t="shared" si="0"/>
        <v>73.77606177606178</v>
      </c>
      <c r="H4" s="7">
        <f t="shared" si="0"/>
        <v>73.10384615384615</v>
      </c>
      <c r="I4" s="7">
        <f t="shared" si="0"/>
        <v>75.69615384615385</v>
      </c>
      <c r="J4" s="7">
        <f t="shared" si="0"/>
        <v>108.08461538461539</v>
      </c>
      <c r="K4" s="7">
        <f t="shared" si="0"/>
        <v>76.94029850746269</v>
      </c>
      <c r="L4" s="7">
        <f t="shared" si="0"/>
        <v>85.22014925373135</v>
      </c>
      <c r="M4" s="7">
        <f t="shared" si="0"/>
        <v>86.09025270758123</v>
      </c>
      <c r="N4" s="7">
        <f t="shared" si="0"/>
        <v>73.71841155234657</v>
      </c>
      <c r="O4" s="7">
        <f>Q4/12</f>
        <v>84.93477303153081</v>
      </c>
      <c r="P4">
        <f>ROUND(Q4/COUNT(C4:N4),0)</f>
        <v>85</v>
      </c>
      <c r="Q4" s="7">
        <f>SUM(C4:N4)</f>
        <v>1019.2172763783697</v>
      </c>
      <c r="S4" s="7">
        <f aca="true" t="shared" si="1" ref="S4:AC4">S2/2</f>
        <v>125.5</v>
      </c>
      <c r="T4" s="7">
        <f t="shared" si="1"/>
        <v>126</v>
      </c>
      <c r="U4" s="7">
        <f t="shared" si="1"/>
        <v>126</v>
      </c>
      <c r="V4" s="7">
        <f t="shared" si="1"/>
        <v>127</v>
      </c>
      <c r="W4" s="7">
        <f t="shared" si="1"/>
        <v>129.5</v>
      </c>
      <c r="X4" s="7">
        <f t="shared" si="1"/>
        <v>130</v>
      </c>
      <c r="Y4" s="7">
        <f t="shared" si="1"/>
        <v>130</v>
      </c>
      <c r="Z4" s="7">
        <f t="shared" si="1"/>
        <v>130</v>
      </c>
      <c r="AA4" s="7">
        <f t="shared" si="1"/>
        <v>134</v>
      </c>
      <c r="AB4" s="7">
        <f t="shared" si="1"/>
        <v>134</v>
      </c>
      <c r="AC4" s="7">
        <f t="shared" si="1"/>
        <v>138.5</v>
      </c>
      <c r="AD4" s="7">
        <f>AD2/2</f>
        <v>138.5</v>
      </c>
      <c r="AE4">
        <f>ROUND(SUM(S4:AD4)/12,0)</f>
        <v>131</v>
      </c>
      <c r="AF4">
        <f>ROUND(SUM(S4:AD4)/COUNT(S4:AD4),0)</f>
        <v>131</v>
      </c>
      <c r="AH4">
        <v>3</v>
      </c>
    </row>
    <row r="5" spans="3:34" ht="14.25">
      <c r="C5" s="11">
        <f>C7/C3</f>
        <v>4.930408472012103</v>
      </c>
      <c r="D5" s="11">
        <f>D7/D3</f>
        <v>3.310576923076923</v>
      </c>
      <c r="E5" s="11">
        <f>E7/E3</f>
        <v>7.167010309278351</v>
      </c>
      <c r="F5" s="11">
        <f>F7/F3</f>
        <v>5.765784114052953</v>
      </c>
      <c r="G5" s="12">
        <f aca="true" t="shared" si="2" ref="G5:N5">G6/G3</f>
        <v>0</v>
      </c>
      <c r="H5" s="11">
        <f t="shared" si="2"/>
        <v>3.398550724637681</v>
      </c>
      <c r="I5" s="11">
        <f t="shared" si="2"/>
        <v>1.7246376811594204</v>
      </c>
      <c r="J5" s="11">
        <f t="shared" si="2"/>
        <v>0.563992359121299</v>
      </c>
      <c r="K5" s="11">
        <f t="shared" si="2"/>
        <v>3.8708010335917313</v>
      </c>
      <c r="L5" s="11">
        <f t="shared" si="2"/>
        <v>3.97275204359673</v>
      </c>
      <c r="M5" s="11">
        <f t="shared" si="2"/>
        <v>3.6390658174097665</v>
      </c>
      <c r="N5" s="11">
        <f t="shared" si="2"/>
        <v>3.0753246753246755</v>
      </c>
      <c r="O5" s="7"/>
      <c r="P5" s="7"/>
      <c r="Q5" s="7"/>
      <c r="S5" s="7"/>
      <c r="T5" s="7"/>
      <c r="U5" s="7"/>
      <c r="V5" s="7"/>
      <c r="W5" s="7"/>
      <c r="X5" s="7"/>
      <c r="Y5" s="7"/>
      <c r="Z5" s="7"/>
      <c r="AA5" s="7"/>
      <c r="AB5" s="7"/>
      <c r="AC5" s="7"/>
      <c r="AD5" s="7"/>
      <c r="AE5" s="7"/>
      <c r="AF5" s="7"/>
      <c r="AH5">
        <v>4</v>
      </c>
    </row>
    <row r="6" spans="1:34" ht="42.75">
      <c r="A6" t="s">
        <v>89</v>
      </c>
      <c r="B6" s="3" t="s">
        <v>8</v>
      </c>
      <c r="C6" s="8"/>
      <c r="D6" s="8"/>
      <c r="E6" s="8"/>
      <c r="F6" s="8"/>
      <c r="G6">
        <v>0</v>
      </c>
      <c r="H6">
        <v>1407</v>
      </c>
      <c r="I6">
        <v>595</v>
      </c>
      <c r="J6">
        <v>1181</v>
      </c>
      <c r="K6">
        <v>1498</v>
      </c>
      <c r="L6">
        <v>1458</v>
      </c>
      <c r="M6">
        <v>1714</v>
      </c>
      <c r="N6">
        <v>1184</v>
      </c>
      <c r="O6" s="7">
        <f>Q6/12</f>
        <v>753.0833333333334</v>
      </c>
      <c r="P6">
        <f>ROUND(Q6/COUNT(C6:N6),0)</f>
        <v>1130</v>
      </c>
      <c r="Q6" s="7">
        <f>SUM(C6:N6)</f>
        <v>9037</v>
      </c>
      <c r="S6" s="8"/>
      <c r="T6" s="8"/>
      <c r="U6" s="8"/>
      <c r="V6" s="8"/>
      <c r="W6">
        <v>257</v>
      </c>
      <c r="X6">
        <v>1</v>
      </c>
      <c r="Y6">
        <v>1</v>
      </c>
      <c r="Z6">
        <v>2</v>
      </c>
      <c r="AA6">
        <v>1</v>
      </c>
      <c r="AB6">
        <v>1</v>
      </c>
      <c r="AC6">
        <v>1</v>
      </c>
      <c r="AD6">
        <v>2</v>
      </c>
      <c r="AE6">
        <f aca="true" t="shared" si="3" ref="AE6:AE36">ROUND(SUM(S6:AD6)/12,0)</f>
        <v>22</v>
      </c>
      <c r="AF6">
        <f aca="true" t="shared" si="4" ref="AF6:AF32">ROUND(SUM(S6:AD6)/COUNT(S6:AD6),0)</f>
        <v>33</v>
      </c>
      <c r="AH6">
        <v>5</v>
      </c>
    </row>
    <row r="7" spans="1:34" ht="42.75">
      <c r="A7" t="s">
        <v>7</v>
      </c>
      <c r="B7" s="3" t="s">
        <v>8</v>
      </c>
      <c r="C7">
        <v>3259</v>
      </c>
      <c r="D7">
        <v>3443</v>
      </c>
      <c r="E7">
        <v>3476</v>
      </c>
      <c r="F7">
        <v>2831</v>
      </c>
      <c r="G7" s="8"/>
      <c r="H7" s="8"/>
      <c r="I7" s="8"/>
      <c r="J7" s="8"/>
      <c r="K7" s="8">
        <v>0</v>
      </c>
      <c r="L7" s="8">
        <v>922</v>
      </c>
      <c r="M7" s="8">
        <v>1672</v>
      </c>
      <c r="N7" s="8">
        <v>1214</v>
      </c>
      <c r="O7" s="7">
        <f aca="true" t="shared" si="5" ref="O7:O36">Q7/12</f>
        <v>1401.4166666666667</v>
      </c>
      <c r="P7">
        <f aca="true" t="shared" si="6" ref="P7:P36">ROUND(Q7/COUNT(C7:N7),0)</f>
        <v>2102</v>
      </c>
      <c r="Q7" s="7">
        <f aca="true" t="shared" si="7" ref="Q7:Q36">SUM(C7:N7)</f>
        <v>16817</v>
      </c>
      <c r="S7">
        <v>1</v>
      </c>
      <c r="T7">
        <v>1</v>
      </c>
      <c r="U7">
        <v>1</v>
      </c>
      <c r="V7">
        <v>1</v>
      </c>
      <c r="W7" s="8"/>
      <c r="X7" s="8"/>
      <c r="Y7" s="8"/>
      <c r="Z7" s="8"/>
      <c r="AA7" s="8">
        <v>268</v>
      </c>
      <c r="AB7" s="8">
        <v>2</v>
      </c>
      <c r="AC7" s="8">
        <v>2</v>
      </c>
      <c r="AD7" s="8">
        <v>1</v>
      </c>
      <c r="AE7">
        <f t="shared" si="3"/>
        <v>23</v>
      </c>
      <c r="AF7">
        <f t="shared" si="4"/>
        <v>35</v>
      </c>
      <c r="AH7">
        <v>6</v>
      </c>
    </row>
    <row r="8" spans="1:34" ht="42.75">
      <c r="A8" t="s">
        <v>88</v>
      </c>
      <c r="B8" s="3" t="s">
        <v>8</v>
      </c>
      <c r="C8" s="8"/>
      <c r="D8" s="8"/>
      <c r="E8" s="8"/>
      <c r="F8" s="8"/>
      <c r="G8">
        <v>0</v>
      </c>
      <c r="H8">
        <v>20</v>
      </c>
      <c r="I8">
        <v>39</v>
      </c>
      <c r="J8">
        <v>45</v>
      </c>
      <c r="K8">
        <v>68</v>
      </c>
      <c r="L8">
        <v>41</v>
      </c>
      <c r="M8">
        <v>84</v>
      </c>
      <c r="N8">
        <v>85</v>
      </c>
      <c r="O8" s="7">
        <f t="shared" si="5"/>
        <v>31.833333333333332</v>
      </c>
      <c r="P8">
        <f t="shared" si="6"/>
        <v>48</v>
      </c>
      <c r="Q8" s="7">
        <f t="shared" si="7"/>
        <v>382</v>
      </c>
      <c r="S8" s="8"/>
      <c r="T8" s="8"/>
      <c r="U8" s="8"/>
      <c r="V8" s="8"/>
      <c r="W8">
        <v>254</v>
      </c>
      <c r="X8">
        <v>204</v>
      </c>
      <c r="Y8">
        <v>166</v>
      </c>
      <c r="Z8">
        <v>163</v>
      </c>
      <c r="AA8">
        <v>101</v>
      </c>
      <c r="AB8">
        <v>177</v>
      </c>
      <c r="AC8">
        <v>86</v>
      </c>
      <c r="AD8">
        <v>69</v>
      </c>
      <c r="AE8">
        <f t="shared" si="3"/>
        <v>102</v>
      </c>
      <c r="AF8">
        <f t="shared" si="4"/>
        <v>153</v>
      </c>
      <c r="AH8">
        <v>7</v>
      </c>
    </row>
    <row r="9" spans="1:34" ht="42.75">
      <c r="A9" t="s">
        <v>90</v>
      </c>
      <c r="B9" s="3" t="s">
        <v>16</v>
      </c>
      <c r="C9" s="8"/>
      <c r="D9" s="8"/>
      <c r="E9" s="8"/>
      <c r="F9" s="8"/>
      <c r="G9" s="8">
        <v>0</v>
      </c>
      <c r="H9" s="8">
        <v>0</v>
      </c>
      <c r="I9" s="8">
        <v>0</v>
      </c>
      <c r="J9" s="8">
        <v>0</v>
      </c>
      <c r="K9" s="8">
        <v>0</v>
      </c>
      <c r="L9" s="8">
        <v>0</v>
      </c>
      <c r="M9" s="8">
        <v>0</v>
      </c>
      <c r="N9" s="8">
        <v>0</v>
      </c>
      <c r="O9" s="7">
        <f t="shared" si="5"/>
        <v>0</v>
      </c>
      <c r="P9">
        <f t="shared" si="6"/>
        <v>0</v>
      </c>
      <c r="Q9" s="7">
        <f t="shared" si="7"/>
        <v>0</v>
      </c>
      <c r="S9" s="8"/>
      <c r="T9" s="8"/>
      <c r="U9" s="8"/>
      <c r="V9" s="8"/>
      <c r="W9" s="8">
        <v>260</v>
      </c>
      <c r="X9" s="8">
        <v>261</v>
      </c>
      <c r="Y9" s="8">
        <v>261</v>
      </c>
      <c r="Z9" s="8">
        <v>261</v>
      </c>
      <c r="AA9" s="8">
        <v>269</v>
      </c>
      <c r="AB9" s="8">
        <v>269</v>
      </c>
      <c r="AC9" s="8">
        <v>278</v>
      </c>
      <c r="AD9" s="8">
        <v>278</v>
      </c>
      <c r="AE9">
        <f t="shared" si="3"/>
        <v>178</v>
      </c>
      <c r="AF9">
        <f t="shared" si="4"/>
        <v>267</v>
      </c>
      <c r="AH9">
        <v>8</v>
      </c>
    </row>
    <row r="10" spans="1:34" ht="42.75">
      <c r="A10" t="s">
        <v>17</v>
      </c>
      <c r="B10" s="3" t="s">
        <v>16</v>
      </c>
      <c r="C10">
        <v>146</v>
      </c>
      <c r="D10">
        <v>148</v>
      </c>
      <c r="E10">
        <v>340</v>
      </c>
      <c r="F10">
        <v>176</v>
      </c>
      <c r="G10" s="8"/>
      <c r="H10" s="8"/>
      <c r="I10" s="8"/>
      <c r="J10" s="8"/>
      <c r="K10" s="8"/>
      <c r="L10" s="8"/>
      <c r="M10" s="8"/>
      <c r="N10" s="8"/>
      <c r="O10" s="7">
        <f t="shared" si="5"/>
        <v>67.5</v>
      </c>
      <c r="P10">
        <f t="shared" si="6"/>
        <v>203</v>
      </c>
      <c r="Q10" s="7">
        <f t="shared" si="7"/>
        <v>810</v>
      </c>
      <c r="S10">
        <v>21</v>
      </c>
      <c r="T10">
        <v>37</v>
      </c>
      <c r="U10">
        <v>5</v>
      </c>
      <c r="V10">
        <v>28</v>
      </c>
      <c r="W10" s="8"/>
      <c r="X10" s="8"/>
      <c r="Y10" s="8"/>
      <c r="Z10" s="8"/>
      <c r="AA10" s="8"/>
      <c r="AB10" s="8"/>
      <c r="AC10" s="8"/>
      <c r="AD10" s="8"/>
      <c r="AE10">
        <f t="shared" si="3"/>
        <v>8</v>
      </c>
      <c r="AF10">
        <f t="shared" si="4"/>
        <v>23</v>
      </c>
      <c r="AH10">
        <v>9</v>
      </c>
    </row>
    <row r="11" spans="1:34" ht="42.75">
      <c r="A11" t="s">
        <v>91</v>
      </c>
      <c r="B11" s="3" t="s">
        <v>16</v>
      </c>
      <c r="C11" s="8"/>
      <c r="D11" s="8"/>
      <c r="E11" s="8"/>
      <c r="F11" s="8"/>
      <c r="G11">
        <v>0</v>
      </c>
      <c r="H11" s="5">
        <v>16</v>
      </c>
      <c r="I11">
        <v>20</v>
      </c>
      <c r="J11">
        <v>47</v>
      </c>
      <c r="K11">
        <v>52</v>
      </c>
      <c r="L11">
        <v>36</v>
      </c>
      <c r="M11">
        <v>17</v>
      </c>
      <c r="N11">
        <v>16</v>
      </c>
      <c r="O11" s="7">
        <f t="shared" si="5"/>
        <v>17</v>
      </c>
      <c r="P11">
        <f t="shared" si="6"/>
        <v>26</v>
      </c>
      <c r="Q11" s="7">
        <f t="shared" si="7"/>
        <v>204</v>
      </c>
      <c r="S11" s="8"/>
      <c r="T11" s="8"/>
      <c r="U11" s="8"/>
      <c r="V11" s="8"/>
      <c r="W11">
        <v>255</v>
      </c>
      <c r="X11" s="5">
        <v>223</v>
      </c>
      <c r="Y11">
        <v>218</v>
      </c>
      <c r="Z11">
        <v>157</v>
      </c>
      <c r="AA11">
        <v>134</v>
      </c>
      <c r="AB11">
        <v>190</v>
      </c>
      <c r="AC11">
        <v>251</v>
      </c>
      <c r="AD11">
        <v>250</v>
      </c>
      <c r="AE11">
        <f t="shared" si="3"/>
        <v>140</v>
      </c>
      <c r="AF11">
        <f t="shared" si="4"/>
        <v>210</v>
      </c>
      <c r="AH11">
        <v>10</v>
      </c>
    </row>
    <row r="12" spans="1:34" ht="57">
      <c r="A12" t="s">
        <v>56</v>
      </c>
      <c r="B12" s="3" t="s">
        <v>57</v>
      </c>
      <c r="C12">
        <v>30</v>
      </c>
      <c r="D12">
        <v>64</v>
      </c>
      <c r="E12">
        <v>55</v>
      </c>
      <c r="F12">
        <v>64</v>
      </c>
      <c r="G12">
        <v>48</v>
      </c>
      <c r="H12">
        <v>38</v>
      </c>
      <c r="I12">
        <v>64</v>
      </c>
      <c r="J12">
        <v>61</v>
      </c>
      <c r="K12">
        <v>59</v>
      </c>
      <c r="L12">
        <v>38</v>
      </c>
      <c r="M12">
        <v>46</v>
      </c>
      <c r="N12">
        <v>31</v>
      </c>
      <c r="O12" s="7">
        <f t="shared" si="5"/>
        <v>49.833333333333336</v>
      </c>
      <c r="P12">
        <f t="shared" si="6"/>
        <v>50</v>
      </c>
      <c r="Q12" s="7">
        <f t="shared" si="7"/>
        <v>598</v>
      </c>
      <c r="S12">
        <v>144</v>
      </c>
      <c r="T12">
        <v>114</v>
      </c>
      <c r="U12">
        <v>144</v>
      </c>
      <c r="V12">
        <v>124</v>
      </c>
      <c r="W12">
        <v>136</v>
      </c>
      <c r="X12">
        <v>150</v>
      </c>
      <c r="Y12">
        <v>109</v>
      </c>
      <c r="Z12">
        <v>138</v>
      </c>
      <c r="AA12">
        <v>119</v>
      </c>
      <c r="AB12">
        <v>119</v>
      </c>
      <c r="AC12">
        <v>165</v>
      </c>
      <c r="AD12">
        <v>198</v>
      </c>
      <c r="AE12">
        <f t="shared" si="3"/>
        <v>138</v>
      </c>
      <c r="AF12">
        <f t="shared" si="4"/>
        <v>138</v>
      </c>
      <c r="AH12">
        <v>11</v>
      </c>
    </row>
    <row r="13" spans="1:34" ht="42.75">
      <c r="A13" t="s">
        <v>60</v>
      </c>
      <c r="B13" s="3" t="s">
        <v>61</v>
      </c>
      <c r="C13">
        <v>10</v>
      </c>
      <c r="D13">
        <v>24</v>
      </c>
      <c r="E13">
        <v>22</v>
      </c>
      <c r="F13">
        <v>20</v>
      </c>
      <c r="G13">
        <v>22</v>
      </c>
      <c r="H13">
        <v>17</v>
      </c>
      <c r="I13">
        <v>17</v>
      </c>
      <c r="J13">
        <v>18</v>
      </c>
      <c r="K13">
        <v>15</v>
      </c>
      <c r="L13">
        <v>15</v>
      </c>
      <c r="M13">
        <v>21</v>
      </c>
      <c r="N13">
        <v>19</v>
      </c>
      <c r="O13" s="7">
        <f t="shared" si="5"/>
        <v>18.333333333333332</v>
      </c>
      <c r="P13">
        <f t="shared" si="6"/>
        <v>18</v>
      </c>
      <c r="Q13" s="7">
        <f t="shared" si="7"/>
        <v>220</v>
      </c>
      <c r="S13">
        <v>232</v>
      </c>
      <c r="T13">
        <v>219</v>
      </c>
      <c r="U13">
        <v>234</v>
      </c>
      <c r="V13">
        <v>229</v>
      </c>
      <c r="W13">
        <v>213</v>
      </c>
      <c r="X13">
        <v>218</v>
      </c>
      <c r="Y13">
        <v>230</v>
      </c>
      <c r="Z13">
        <v>226</v>
      </c>
      <c r="AA13">
        <v>249</v>
      </c>
      <c r="AB13">
        <v>256</v>
      </c>
      <c r="AC13">
        <v>235</v>
      </c>
      <c r="AD13">
        <v>238</v>
      </c>
      <c r="AE13">
        <f t="shared" si="3"/>
        <v>232</v>
      </c>
      <c r="AF13">
        <f t="shared" si="4"/>
        <v>232</v>
      </c>
      <c r="AH13">
        <v>12</v>
      </c>
    </row>
    <row r="14" spans="1:34" ht="42.75">
      <c r="A14" t="s">
        <v>26</v>
      </c>
      <c r="B14" s="3" t="s">
        <v>27</v>
      </c>
      <c r="C14">
        <v>35</v>
      </c>
      <c r="D14">
        <v>112</v>
      </c>
      <c r="E14">
        <v>96</v>
      </c>
      <c r="F14">
        <v>92</v>
      </c>
      <c r="G14">
        <v>74</v>
      </c>
      <c r="H14">
        <v>88</v>
      </c>
      <c r="I14">
        <v>82</v>
      </c>
      <c r="J14">
        <v>98</v>
      </c>
      <c r="K14">
        <v>93</v>
      </c>
      <c r="L14">
        <v>83</v>
      </c>
      <c r="M14">
        <v>63</v>
      </c>
      <c r="N14">
        <v>77</v>
      </c>
      <c r="O14" s="7">
        <f t="shared" si="5"/>
        <v>82.75</v>
      </c>
      <c r="P14">
        <f t="shared" si="6"/>
        <v>83</v>
      </c>
      <c r="Q14" s="7">
        <f t="shared" si="7"/>
        <v>993</v>
      </c>
      <c r="S14">
        <v>131</v>
      </c>
      <c r="T14">
        <v>63</v>
      </c>
      <c r="U14">
        <v>75</v>
      </c>
      <c r="V14">
        <v>86</v>
      </c>
      <c r="W14">
        <v>92</v>
      </c>
      <c r="X14">
        <v>62</v>
      </c>
      <c r="Y14">
        <v>79</v>
      </c>
      <c r="Z14">
        <v>90</v>
      </c>
      <c r="AA14">
        <v>66</v>
      </c>
      <c r="AB14">
        <v>93</v>
      </c>
      <c r="AC14">
        <v>118</v>
      </c>
      <c r="AD14">
        <v>80</v>
      </c>
      <c r="AE14">
        <f t="shared" si="3"/>
        <v>86</v>
      </c>
      <c r="AF14">
        <f t="shared" si="4"/>
        <v>86</v>
      </c>
      <c r="AH14">
        <v>13</v>
      </c>
    </row>
    <row r="15" spans="1:34" ht="28.5">
      <c r="A15" t="s">
        <v>30</v>
      </c>
      <c r="B15" s="3" t="s">
        <v>31</v>
      </c>
      <c r="C15">
        <v>71</v>
      </c>
      <c r="D15">
        <v>95</v>
      </c>
      <c r="E15">
        <v>88</v>
      </c>
      <c r="F15">
        <v>96</v>
      </c>
      <c r="G15">
        <v>93</v>
      </c>
      <c r="H15">
        <v>62</v>
      </c>
      <c r="I15">
        <v>84</v>
      </c>
      <c r="J15">
        <v>166</v>
      </c>
      <c r="K15">
        <v>80</v>
      </c>
      <c r="L15">
        <v>80</v>
      </c>
      <c r="M15">
        <v>85</v>
      </c>
      <c r="N15">
        <v>86</v>
      </c>
      <c r="O15" s="7">
        <f t="shared" si="5"/>
        <v>90.5</v>
      </c>
      <c r="P15">
        <f t="shared" si="6"/>
        <v>91</v>
      </c>
      <c r="Q15" s="7">
        <f t="shared" si="7"/>
        <v>1086</v>
      </c>
      <c r="S15">
        <v>66</v>
      </c>
      <c r="T15">
        <v>78</v>
      </c>
      <c r="U15">
        <v>86</v>
      </c>
      <c r="V15">
        <v>78</v>
      </c>
      <c r="W15">
        <v>66</v>
      </c>
      <c r="X15">
        <v>98</v>
      </c>
      <c r="Y15">
        <v>75</v>
      </c>
      <c r="Z15">
        <v>46</v>
      </c>
      <c r="AA15">
        <v>85</v>
      </c>
      <c r="AB15">
        <v>98</v>
      </c>
      <c r="AC15">
        <v>81</v>
      </c>
      <c r="AD15">
        <v>65</v>
      </c>
      <c r="AE15">
        <f t="shared" si="3"/>
        <v>77</v>
      </c>
      <c r="AF15">
        <f t="shared" si="4"/>
        <v>77</v>
      </c>
      <c r="AH15">
        <v>14</v>
      </c>
    </row>
    <row r="16" spans="1:34" ht="42.75">
      <c r="A16" t="s">
        <v>36</v>
      </c>
      <c r="B16" s="3" t="s">
        <v>37</v>
      </c>
      <c r="C16">
        <v>39</v>
      </c>
      <c r="D16">
        <v>74</v>
      </c>
      <c r="E16">
        <v>81</v>
      </c>
      <c r="F16">
        <v>92</v>
      </c>
      <c r="G16">
        <v>70</v>
      </c>
      <c r="H16">
        <v>42</v>
      </c>
      <c r="I16">
        <v>61</v>
      </c>
      <c r="J16">
        <v>101</v>
      </c>
      <c r="K16">
        <v>68</v>
      </c>
      <c r="L16">
        <v>74</v>
      </c>
      <c r="M16">
        <v>93</v>
      </c>
      <c r="N16">
        <v>62</v>
      </c>
      <c r="O16" s="7">
        <f t="shared" si="5"/>
        <v>71.41666666666667</v>
      </c>
      <c r="P16">
        <f t="shared" si="6"/>
        <v>71</v>
      </c>
      <c r="Q16" s="7">
        <f t="shared" si="7"/>
        <v>857</v>
      </c>
      <c r="S16">
        <v>120</v>
      </c>
      <c r="T16">
        <v>96</v>
      </c>
      <c r="U16">
        <v>97</v>
      </c>
      <c r="V16">
        <v>83</v>
      </c>
      <c r="W16">
        <v>100</v>
      </c>
      <c r="X16">
        <v>138</v>
      </c>
      <c r="Y16">
        <v>114</v>
      </c>
      <c r="Z16">
        <v>88</v>
      </c>
      <c r="AA16">
        <v>100</v>
      </c>
      <c r="AB16">
        <v>104</v>
      </c>
      <c r="AC16">
        <v>73</v>
      </c>
      <c r="AD16">
        <v>110</v>
      </c>
      <c r="AE16">
        <f t="shared" si="3"/>
        <v>102</v>
      </c>
      <c r="AF16">
        <f t="shared" si="4"/>
        <v>102</v>
      </c>
      <c r="AH16">
        <v>15</v>
      </c>
    </row>
    <row r="17" spans="1:34" ht="42.75">
      <c r="A17" t="s">
        <v>34</v>
      </c>
      <c r="B17" s="3" t="s">
        <v>35</v>
      </c>
      <c r="C17">
        <v>123</v>
      </c>
      <c r="D17">
        <v>57</v>
      </c>
      <c r="E17">
        <v>75</v>
      </c>
      <c r="F17">
        <v>68</v>
      </c>
      <c r="G17">
        <v>75</v>
      </c>
      <c r="H17">
        <v>50</v>
      </c>
      <c r="I17">
        <v>46</v>
      </c>
      <c r="J17">
        <v>52</v>
      </c>
      <c r="K17">
        <v>48</v>
      </c>
      <c r="L17">
        <v>44</v>
      </c>
      <c r="M17">
        <v>59</v>
      </c>
      <c r="N17">
        <v>65</v>
      </c>
      <c r="O17" s="7">
        <f t="shared" si="5"/>
        <v>63.5</v>
      </c>
      <c r="P17">
        <f t="shared" si="6"/>
        <v>64</v>
      </c>
      <c r="Q17" s="7">
        <f t="shared" si="7"/>
        <v>762</v>
      </c>
      <c r="S17">
        <v>173</v>
      </c>
      <c r="T17">
        <v>129</v>
      </c>
      <c r="U17">
        <v>106</v>
      </c>
      <c r="V17">
        <v>118</v>
      </c>
      <c r="W17">
        <v>91</v>
      </c>
      <c r="X17" s="5">
        <v>122</v>
      </c>
      <c r="Y17" s="5">
        <v>148</v>
      </c>
      <c r="Z17" s="5">
        <v>151</v>
      </c>
      <c r="AA17" s="5">
        <v>148</v>
      </c>
      <c r="AB17" s="5">
        <v>169</v>
      </c>
      <c r="AC17" s="5">
        <v>131</v>
      </c>
      <c r="AD17" s="5">
        <v>105</v>
      </c>
      <c r="AE17">
        <f t="shared" si="3"/>
        <v>133</v>
      </c>
      <c r="AF17">
        <f t="shared" si="4"/>
        <v>133</v>
      </c>
      <c r="AH17">
        <v>16</v>
      </c>
    </row>
    <row r="18" spans="1:34" ht="42.75">
      <c r="A18" t="s">
        <v>52</v>
      </c>
      <c r="B18" s="3" t="s">
        <v>53</v>
      </c>
      <c r="C18">
        <v>40</v>
      </c>
      <c r="D18">
        <v>61</v>
      </c>
      <c r="E18">
        <v>49</v>
      </c>
      <c r="F18">
        <v>61</v>
      </c>
      <c r="G18">
        <v>34</v>
      </c>
      <c r="H18">
        <v>34</v>
      </c>
      <c r="I18">
        <v>45</v>
      </c>
      <c r="J18">
        <v>62</v>
      </c>
      <c r="K18">
        <v>60</v>
      </c>
      <c r="L18">
        <v>45</v>
      </c>
      <c r="M18">
        <v>81</v>
      </c>
      <c r="N18">
        <v>62</v>
      </c>
      <c r="O18" s="7">
        <f t="shared" si="5"/>
        <v>52.833333333333336</v>
      </c>
      <c r="P18">
        <f t="shared" si="6"/>
        <v>53</v>
      </c>
      <c r="Q18" s="7">
        <f t="shared" si="7"/>
        <v>634</v>
      </c>
      <c r="S18">
        <v>119</v>
      </c>
      <c r="T18">
        <v>119</v>
      </c>
      <c r="U18">
        <v>158</v>
      </c>
      <c r="V18">
        <v>131</v>
      </c>
      <c r="W18">
        <v>168</v>
      </c>
      <c r="X18" s="5">
        <v>154</v>
      </c>
      <c r="Y18" s="5">
        <v>150</v>
      </c>
      <c r="Z18" s="5">
        <v>136</v>
      </c>
      <c r="AA18" s="5">
        <v>116</v>
      </c>
      <c r="AB18" s="5">
        <v>163</v>
      </c>
      <c r="AC18" s="5">
        <v>89</v>
      </c>
      <c r="AD18" s="5">
        <v>111</v>
      </c>
      <c r="AE18">
        <f t="shared" si="3"/>
        <v>135</v>
      </c>
      <c r="AF18">
        <f t="shared" si="4"/>
        <v>135</v>
      </c>
      <c r="AH18">
        <v>17</v>
      </c>
    </row>
    <row r="19" spans="1:34" ht="42.75">
      <c r="A19" t="s">
        <v>49</v>
      </c>
      <c r="B19" s="3" t="s">
        <v>48</v>
      </c>
      <c r="C19">
        <v>24</v>
      </c>
      <c r="D19">
        <v>49</v>
      </c>
      <c r="E19">
        <v>63</v>
      </c>
      <c r="F19">
        <v>66</v>
      </c>
      <c r="G19">
        <v>52</v>
      </c>
      <c r="H19">
        <v>39</v>
      </c>
      <c r="I19">
        <v>43</v>
      </c>
      <c r="J19">
        <v>48</v>
      </c>
      <c r="K19">
        <v>53</v>
      </c>
      <c r="L19">
        <v>43</v>
      </c>
      <c r="M19">
        <v>43</v>
      </c>
      <c r="N19">
        <v>55</v>
      </c>
      <c r="O19" s="7">
        <f t="shared" si="5"/>
        <v>48.166666666666664</v>
      </c>
      <c r="P19">
        <f t="shared" si="6"/>
        <v>48</v>
      </c>
      <c r="Q19" s="7">
        <f t="shared" si="7"/>
        <v>578</v>
      </c>
      <c r="S19">
        <v>166</v>
      </c>
      <c r="T19">
        <v>147</v>
      </c>
      <c r="U19">
        <v>123</v>
      </c>
      <c r="V19">
        <v>120</v>
      </c>
      <c r="W19">
        <v>127</v>
      </c>
      <c r="X19">
        <v>148</v>
      </c>
      <c r="Y19" s="5">
        <v>159</v>
      </c>
      <c r="Z19" s="5">
        <v>155</v>
      </c>
      <c r="AA19" s="5">
        <v>130</v>
      </c>
      <c r="AB19" s="5">
        <v>172</v>
      </c>
      <c r="AC19" s="5">
        <v>172</v>
      </c>
      <c r="AD19" s="5">
        <v>127</v>
      </c>
      <c r="AE19">
        <f t="shared" si="3"/>
        <v>146</v>
      </c>
      <c r="AF19">
        <f t="shared" si="4"/>
        <v>146</v>
      </c>
      <c r="AH19">
        <v>18</v>
      </c>
    </row>
    <row r="20" spans="1:34" ht="28.5">
      <c r="A20" t="s">
        <v>58</v>
      </c>
      <c r="B20" s="3" t="s">
        <v>59</v>
      </c>
      <c r="C20">
        <v>8</v>
      </c>
      <c r="D20">
        <v>22</v>
      </c>
      <c r="E20">
        <v>25</v>
      </c>
      <c r="F20">
        <v>24</v>
      </c>
      <c r="G20">
        <v>28</v>
      </c>
      <c r="H20" s="5">
        <v>11</v>
      </c>
      <c r="I20" s="5">
        <v>16</v>
      </c>
      <c r="J20" s="5">
        <v>18</v>
      </c>
      <c r="K20" s="5">
        <v>23</v>
      </c>
      <c r="L20" s="5">
        <v>14</v>
      </c>
      <c r="M20" s="5">
        <v>24</v>
      </c>
      <c r="N20" s="5">
        <v>16</v>
      </c>
      <c r="O20" s="7">
        <f t="shared" si="5"/>
        <v>19.083333333333332</v>
      </c>
      <c r="P20">
        <f t="shared" si="6"/>
        <v>19</v>
      </c>
      <c r="Q20" s="7">
        <f t="shared" si="7"/>
        <v>229</v>
      </c>
      <c r="S20">
        <v>246</v>
      </c>
      <c r="T20">
        <v>232</v>
      </c>
      <c r="U20">
        <v>227</v>
      </c>
      <c r="V20">
        <v>212</v>
      </c>
      <c r="W20">
        <v>189</v>
      </c>
      <c r="X20">
        <v>252</v>
      </c>
      <c r="Y20" s="5">
        <v>241</v>
      </c>
      <c r="Z20" s="5">
        <v>231</v>
      </c>
      <c r="AA20" s="5">
        <v>212</v>
      </c>
      <c r="AB20" s="5">
        <v>262</v>
      </c>
      <c r="AC20" s="5">
        <v>226</v>
      </c>
      <c r="AD20" s="5">
        <v>252</v>
      </c>
      <c r="AE20">
        <f t="shared" si="3"/>
        <v>232</v>
      </c>
      <c r="AF20">
        <f t="shared" si="4"/>
        <v>232</v>
      </c>
      <c r="AH20">
        <v>19</v>
      </c>
    </row>
    <row r="21" spans="1:34" ht="42.75">
      <c r="A21" t="s">
        <v>38</v>
      </c>
      <c r="B21" s="3" t="s">
        <v>39</v>
      </c>
      <c r="C21">
        <v>23</v>
      </c>
      <c r="D21">
        <v>76</v>
      </c>
      <c r="E21">
        <v>67</v>
      </c>
      <c r="F21">
        <v>90</v>
      </c>
      <c r="G21">
        <v>52</v>
      </c>
      <c r="H21">
        <v>56</v>
      </c>
      <c r="I21">
        <v>45</v>
      </c>
      <c r="J21">
        <v>80</v>
      </c>
      <c r="K21">
        <v>67</v>
      </c>
      <c r="L21">
        <v>58</v>
      </c>
      <c r="M21">
        <v>63</v>
      </c>
      <c r="N21">
        <v>56</v>
      </c>
      <c r="O21" s="7">
        <f t="shared" si="5"/>
        <v>61.083333333333336</v>
      </c>
      <c r="P21">
        <f t="shared" si="6"/>
        <v>61</v>
      </c>
      <c r="Q21" s="7">
        <f t="shared" si="7"/>
        <v>733</v>
      </c>
      <c r="S21">
        <v>169</v>
      </c>
      <c r="T21">
        <v>93</v>
      </c>
      <c r="U21">
        <v>115</v>
      </c>
      <c r="V21">
        <v>89</v>
      </c>
      <c r="W21">
        <v>126</v>
      </c>
      <c r="X21">
        <v>111</v>
      </c>
      <c r="Y21">
        <v>149</v>
      </c>
      <c r="Z21">
        <v>110</v>
      </c>
      <c r="AA21">
        <v>104</v>
      </c>
      <c r="AB21">
        <v>139</v>
      </c>
      <c r="AC21">
        <v>119</v>
      </c>
      <c r="AD21">
        <v>125</v>
      </c>
      <c r="AE21">
        <f t="shared" si="3"/>
        <v>121</v>
      </c>
      <c r="AF21">
        <f t="shared" si="4"/>
        <v>121</v>
      </c>
      <c r="AH21">
        <v>20</v>
      </c>
    </row>
    <row r="22" spans="1:34" ht="28.5">
      <c r="A22" t="s">
        <v>28</v>
      </c>
      <c r="B22" s="3" t="s">
        <v>29</v>
      </c>
      <c r="C22">
        <v>72</v>
      </c>
      <c r="D22">
        <v>71</v>
      </c>
      <c r="E22">
        <v>49</v>
      </c>
      <c r="F22">
        <v>87</v>
      </c>
      <c r="G22">
        <v>58</v>
      </c>
      <c r="H22">
        <v>40</v>
      </c>
      <c r="I22">
        <v>62</v>
      </c>
      <c r="J22">
        <v>89</v>
      </c>
      <c r="K22">
        <v>58</v>
      </c>
      <c r="L22">
        <v>74</v>
      </c>
      <c r="M22">
        <v>65</v>
      </c>
      <c r="N22">
        <v>49</v>
      </c>
      <c r="O22" s="7">
        <f t="shared" si="5"/>
        <v>64.5</v>
      </c>
      <c r="P22">
        <f t="shared" si="6"/>
        <v>65</v>
      </c>
      <c r="Q22" s="7">
        <f t="shared" si="7"/>
        <v>774</v>
      </c>
      <c r="S22">
        <v>63</v>
      </c>
      <c r="T22">
        <v>100</v>
      </c>
      <c r="U22">
        <v>158</v>
      </c>
      <c r="V22">
        <v>92</v>
      </c>
      <c r="W22">
        <v>113</v>
      </c>
      <c r="X22">
        <v>144</v>
      </c>
      <c r="Y22">
        <v>110</v>
      </c>
      <c r="Z22">
        <v>102</v>
      </c>
      <c r="AA22">
        <v>122</v>
      </c>
      <c r="AB22">
        <v>103</v>
      </c>
      <c r="AC22">
        <v>116</v>
      </c>
      <c r="AD22">
        <v>146</v>
      </c>
      <c r="AE22">
        <f t="shared" si="3"/>
        <v>114</v>
      </c>
      <c r="AF22">
        <f t="shared" si="4"/>
        <v>114</v>
      </c>
      <c r="AH22">
        <v>21</v>
      </c>
    </row>
    <row r="23" spans="1:34" ht="42.75">
      <c r="A23" t="s">
        <v>54</v>
      </c>
      <c r="B23" s="3" t="s">
        <v>55</v>
      </c>
      <c r="C23">
        <v>23</v>
      </c>
      <c r="D23">
        <v>24</v>
      </c>
      <c r="E23">
        <v>20</v>
      </c>
      <c r="F23">
        <v>26</v>
      </c>
      <c r="G23">
        <v>30</v>
      </c>
      <c r="H23">
        <v>19</v>
      </c>
      <c r="I23">
        <v>25</v>
      </c>
      <c r="J23">
        <v>19</v>
      </c>
      <c r="K23">
        <v>17</v>
      </c>
      <c r="L23">
        <v>15</v>
      </c>
      <c r="M23">
        <v>22</v>
      </c>
      <c r="N23">
        <v>16</v>
      </c>
      <c r="O23" s="7">
        <f t="shared" si="5"/>
        <v>21.333333333333332</v>
      </c>
      <c r="P23">
        <f t="shared" si="6"/>
        <v>21</v>
      </c>
      <c r="Q23" s="7">
        <f t="shared" si="7"/>
        <v>256</v>
      </c>
      <c r="S23">
        <v>170</v>
      </c>
      <c r="T23">
        <v>221</v>
      </c>
      <c r="U23">
        <v>239</v>
      </c>
      <c r="V23">
        <v>203</v>
      </c>
      <c r="W23">
        <v>178</v>
      </c>
      <c r="X23">
        <v>210</v>
      </c>
      <c r="Y23">
        <v>199</v>
      </c>
      <c r="Z23">
        <v>221</v>
      </c>
      <c r="AA23">
        <v>242</v>
      </c>
      <c r="AB23">
        <v>258</v>
      </c>
      <c r="AC23">
        <v>232</v>
      </c>
      <c r="AD23">
        <v>248</v>
      </c>
      <c r="AE23">
        <f t="shared" si="3"/>
        <v>218</v>
      </c>
      <c r="AF23">
        <f t="shared" si="4"/>
        <v>218</v>
      </c>
      <c r="AH23">
        <v>22</v>
      </c>
    </row>
    <row r="24" spans="1:34" ht="28.5">
      <c r="A24" t="s">
        <v>32</v>
      </c>
      <c r="B24" s="3" t="s">
        <v>33</v>
      </c>
      <c r="C24">
        <v>37</v>
      </c>
      <c r="D24">
        <v>47</v>
      </c>
      <c r="E24">
        <v>84</v>
      </c>
      <c r="F24">
        <v>64</v>
      </c>
      <c r="G24">
        <v>63</v>
      </c>
      <c r="H24">
        <v>62</v>
      </c>
      <c r="I24">
        <v>69</v>
      </c>
      <c r="J24">
        <v>58</v>
      </c>
      <c r="K24">
        <v>62</v>
      </c>
      <c r="L24">
        <v>37</v>
      </c>
      <c r="M24">
        <v>53</v>
      </c>
      <c r="N24">
        <v>56</v>
      </c>
      <c r="O24" s="7">
        <f t="shared" si="5"/>
        <v>57.666666666666664</v>
      </c>
      <c r="P24">
        <f t="shared" si="6"/>
        <v>58</v>
      </c>
      <c r="Q24" s="7">
        <f t="shared" si="7"/>
        <v>692</v>
      </c>
      <c r="S24">
        <v>126</v>
      </c>
      <c r="T24">
        <v>153</v>
      </c>
      <c r="U24">
        <v>92</v>
      </c>
      <c r="V24">
        <v>123</v>
      </c>
      <c r="W24">
        <v>110</v>
      </c>
      <c r="X24">
        <v>99</v>
      </c>
      <c r="Y24" s="5">
        <v>103</v>
      </c>
      <c r="Z24" s="5">
        <v>144</v>
      </c>
      <c r="AA24" s="5">
        <v>112</v>
      </c>
      <c r="AB24" s="5">
        <v>187</v>
      </c>
      <c r="AC24" s="5">
        <v>147</v>
      </c>
      <c r="AD24" s="5">
        <v>123</v>
      </c>
      <c r="AE24">
        <f t="shared" si="3"/>
        <v>127</v>
      </c>
      <c r="AF24">
        <f t="shared" si="4"/>
        <v>127</v>
      </c>
      <c r="AH24">
        <v>23</v>
      </c>
    </row>
    <row r="25" spans="1:34" ht="42.75">
      <c r="A25" t="s">
        <v>62</v>
      </c>
      <c r="B25" s="3" t="s">
        <v>43</v>
      </c>
      <c r="C25">
        <v>12</v>
      </c>
      <c r="D25">
        <v>22</v>
      </c>
      <c r="E25">
        <v>34</v>
      </c>
      <c r="F25">
        <v>20</v>
      </c>
      <c r="G25">
        <v>24</v>
      </c>
      <c r="H25">
        <v>11</v>
      </c>
      <c r="I25">
        <v>19</v>
      </c>
      <c r="J25">
        <v>12</v>
      </c>
      <c r="K25">
        <v>26</v>
      </c>
      <c r="L25">
        <v>15</v>
      </c>
      <c r="M25">
        <v>19</v>
      </c>
      <c r="N25">
        <v>18</v>
      </c>
      <c r="O25" s="7">
        <f t="shared" si="5"/>
        <v>19.333333333333332</v>
      </c>
      <c r="P25">
        <f t="shared" si="6"/>
        <v>19</v>
      </c>
      <c r="Q25" s="7">
        <f t="shared" si="7"/>
        <v>232</v>
      </c>
      <c r="S25">
        <v>215</v>
      </c>
      <c r="T25">
        <v>228</v>
      </c>
      <c r="U25">
        <v>201</v>
      </c>
      <c r="V25">
        <v>228</v>
      </c>
      <c r="W25">
        <v>200</v>
      </c>
      <c r="X25">
        <v>253</v>
      </c>
      <c r="Y25" s="5">
        <v>221</v>
      </c>
      <c r="Z25" s="5">
        <v>252</v>
      </c>
      <c r="AA25" s="5">
        <v>204</v>
      </c>
      <c r="AB25" s="5">
        <v>255</v>
      </c>
      <c r="AC25" s="5">
        <v>240</v>
      </c>
      <c r="AD25" s="5">
        <v>243</v>
      </c>
      <c r="AE25">
        <f t="shared" si="3"/>
        <v>228</v>
      </c>
      <c r="AF25">
        <f t="shared" si="4"/>
        <v>228</v>
      </c>
      <c r="AH25">
        <v>24</v>
      </c>
    </row>
    <row r="26" spans="1:34" ht="42.75">
      <c r="A26" t="s">
        <v>63</v>
      </c>
      <c r="B26" s="3" t="s">
        <v>43</v>
      </c>
      <c r="C26">
        <v>9</v>
      </c>
      <c r="D26">
        <v>20</v>
      </c>
      <c r="E26">
        <v>30</v>
      </c>
      <c r="F26">
        <v>22</v>
      </c>
      <c r="G26">
        <v>23</v>
      </c>
      <c r="H26">
        <v>10</v>
      </c>
      <c r="I26">
        <v>12</v>
      </c>
      <c r="J26">
        <v>11</v>
      </c>
      <c r="K26">
        <v>14</v>
      </c>
      <c r="L26">
        <v>8</v>
      </c>
      <c r="M26">
        <v>11</v>
      </c>
      <c r="N26">
        <v>12</v>
      </c>
      <c r="O26" s="7">
        <f t="shared" si="5"/>
        <v>15.166666666666666</v>
      </c>
      <c r="P26">
        <f t="shared" si="6"/>
        <v>15</v>
      </c>
      <c r="Q26" s="7">
        <f t="shared" si="7"/>
        <v>182</v>
      </c>
      <c r="S26">
        <v>241</v>
      </c>
      <c r="T26">
        <v>236</v>
      </c>
      <c r="U26">
        <v>216</v>
      </c>
      <c r="V26">
        <v>218</v>
      </c>
      <c r="W26">
        <v>205</v>
      </c>
      <c r="X26">
        <v>256</v>
      </c>
      <c r="Y26">
        <v>254</v>
      </c>
      <c r="Z26" s="5">
        <v>257</v>
      </c>
      <c r="AA26" s="5">
        <v>252</v>
      </c>
      <c r="AB26" s="5">
        <v>268</v>
      </c>
      <c r="AC26" s="5">
        <v>267</v>
      </c>
      <c r="AD26" s="5">
        <v>270</v>
      </c>
      <c r="AE26">
        <f t="shared" si="3"/>
        <v>245</v>
      </c>
      <c r="AF26">
        <f t="shared" si="4"/>
        <v>245</v>
      </c>
      <c r="AH26">
        <v>25</v>
      </c>
    </row>
    <row r="27" spans="1:34" ht="42.75">
      <c r="A27" t="s">
        <v>42</v>
      </c>
      <c r="B27" s="3" t="s">
        <v>43</v>
      </c>
      <c r="C27">
        <v>37</v>
      </c>
      <c r="D27">
        <v>66</v>
      </c>
      <c r="E27">
        <v>65</v>
      </c>
      <c r="F27">
        <v>78</v>
      </c>
      <c r="G27">
        <v>73</v>
      </c>
      <c r="H27">
        <v>54</v>
      </c>
      <c r="I27">
        <v>50</v>
      </c>
      <c r="J27">
        <v>59</v>
      </c>
      <c r="K27">
        <v>77</v>
      </c>
      <c r="L27">
        <v>57</v>
      </c>
      <c r="M27">
        <v>52</v>
      </c>
      <c r="N27">
        <v>44</v>
      </c>
      <c r="O27" s="7">
        <f t="shared" si="5"/>
        <v>59.333333333333336</v>
      </c>
      <c r="P27">
        <f t="shared" si="6"/>
        <v>59</v>
      </c>
      <c r="Q27" s="7">
        <f t="shared" si="7"/>
        <v>712</v>
      </c>
      <c r="S27">
        <v>124</v>
      </c>
      <c r="T27">
        <v>108</v>
      </c>
      <c r="U27">
        <v>117</v>
      </c>
      <c r="V27">
        <v>104</v>
      </c>
      <c r="W27">
        <v>93</v>
      </c>
      <c r="X27" s="5">
        <v>116</v>
      </c>
      <c r="Y27" s="5">
        <v>137</v>
      </c>
      <c r="Z27" s="5">
        <v>141</v>
      </c>
      <c r="AA27" s="5">
        <v>92</v>
      </c>
      <c r="AB27" s="5">
        <v>140</v>
      </c>
      <c r="AC27" s="5">
        <v>150</v>
      </c>
      <c r="AD27" s="5">
        <v>160</v>
      </c>
      <c r="AE27">
        <f t="shared" si="3"/>
        <v>124</v>
      </c>
      <c r="AF27">
        <f t="shared" si="4"/>
        <v>124</v>
      </c>
      <c r="AH27">
        <v>26</v>
      </c>
    </row>
    <row r="28" spans="1:34" ht="28.5">
      <c r="A28" t="s">
        <v>44</v>
      </c>
      <c r="B28" s="3" t="s">
        <v>45</v>
      </c>
      <c r="C28">
        <v>51</v>
      </c>
      <c r="D28">
        <v>71</v>
      </c>
      <c r="E28">
        <v>70</v>
      </c>
      <c r="F28">
        <v>80</v>
      </c>
      <c r="G28">
        <v>55</v>
      </c>
      <c r="H28">
        <v>47</v>
      </c>
      <c r="I28">
        <v>53</v>
      </c>
      <c r="J28">
        <v>50</v>
      </c>
      <c r="K28">
        <v>52</v>
      </c>
      <c r="L28">
        <v>45</v>
      </c>
      <c r="M28">
        <v>68</v>
      </c>
      <c r="N28">
        <v>47</v>
      </c>
      <c r="O28" s="7">
        <f t="shared" si="5"/>
        <v>57.416666666666664</v>
      </c>
      <c r="P28">
        <f t="shared" si="6"/>
        <v>57</v>
      </c>
      <c r="Q28" s="7">
        <f t="shared" si="7"/>
        <v>689</v>
      </c>
      <c r="S28">
        <v>93</v>
      </c>
      <c r="T28">
        <v>100</v>
      </c>
      <c r="U28">
        <v>113</v>
      </c>
      <c r="V28">
        <v>98</v>
      </c>
      <c r="W28">
        <v>120</v>
      </c>
      <c r="X28">
        <v>127</v>
      </c>
      <c r="Y28">
        <v>132</v>
      </c>
      <c r="Z28" s="5">
        <v>154</v>
      </c>
      <c r="AA28" s="5">
        <v>136</v>
      </c>
      <c r="AB28" s="5">
        <v>161</v>
      </c>
      <c r="AC28" s="5">
        <v>110</v>
      </c>
      <c r="AD28" s="5">
        <v>153</v>
      </c>
      <c r="AE28">
        <f t="shared" si="3"/>
        <v>125</v>
      </c>
      <c r="AF28">
        <f t="shared" si="4"/>
        <v>125</v>
      </c>
      <c r="AH28">
        <v>27</v>
      </c>
    </row>
    <row r="29" spans="1:34" ht="42.75">
      <c r="A29" t="s">
        <v>50</v>
      </c>
      <c r="B29" s="3" t="s">
        <v>51</v>
      </c>
      <c r="C29">
        <v>19</v>
      </c>
      <c r="D29">
        <v>48</v>
      </c>
      <c r="E29">
        <v>36</v>
      </c>
      <c r="F29">
        <v>60</v>
      </c>
      <c r="G29">
        <v>41</v>
      </c>
      <c r="H29">
        <v>34</v>
      </c>
      <c r="I29">
        <v>36</v>
      </c>
      <c r="J29">
        <v>41</v>
      </c>
      <c r="K29">
        <v>48</v>
      </c>
      <c r="L29">
        <v>46</v>
      </c>
      <c r="M29">
        <v>62</v>
      </c>
      <c r="N29">
        <v>35</v>
      </c>
      <c r="O29" s="7">
        <f t="shared" si="5"/>
        <v>42.166666666666664</v>
      </c>
      <c r="P29">
        <f t="shared" si="6"/>
        <v>42</v>
      </c>
      <c r="Q29" s="7">
        <f t="shared" si="7"/>
        <v>506</v>
      </c>
      <c r="S29">
        <v>182</v>
      </c>
      <c r="T29">
        <v>152</v>
      </c>
      <c r="U29">
        <v>195</v>
      </c>
      <c r="V29">
        <v>136</v>
      </c>
      <c r="W29">
        <v>153</v>
      </c>
      <c r="X29">
        <v>155</v>
      </c>
      <c r="Y29">
        <v>171</v>
      </c>
      <c r="Z29">
        <v>170</v>
      </c>
      <c r="AA29" s="5">
        <v>149</v>
      </c>
      <c r="AB29" s="5">
        <v>157</v>
      </c>
      <c r="AC29" s="5">
        <v>123</v>
      </c>
      <c r="AD29" s="5">
        <v>186</v>
      </c>
      <c r="AE29">
        <f t="shared" si="3"/>
        <v>161</v>
      </c>
      <c r="AF29">
        <f t="shared" si="4"/>
        <v>161</v>
      </c>
      <c r="AH29">
        <v>28</v>
      </c>
    </row>
    <row r="30" spans="1:34" ht="57">
      <c r="A30" t="s">
        <v>40</v>
      </c>
      <c r="B30" s="3" t="s">
        <v>41</v>
      </c>
      <c r="C30">
        <v>29</v>
      </c>
      <c r="D30">
        <v>67</v>
      </c>
      <c r="E30">
        <v>83</v>
      </c>
      <c r="F30">
        <v>62</v>
      </c>
      <c r="G30">
        <v>48</v>
      </c>
      <c r="H30">
        <v>50</v>
      </c>
      <c r="I30">
        <v>47</v>
      </c>
      <c r="J30">
        <v>95</v>
      </c>
      <c r="K30">
        <v>63</v>
      </c>
      <c r="L30">
        <v>42</v>
      </c>
      <c r="M30">
        <v>59</v>
      </c>
      <c r="N30">
        <v>60</v>
      </c>
      <c r="O30" s="7">
        <f t="shared" si="5"/>
        <v>58.75</v>
      </c>
      <c r="P30">
        <f t="shared" si="6"/>
        <v>59</v>
      </c>
      <c r="Q30" s="7">
        <f t="shared" si="7"/>
        <v>705</v>
      </c>
      <c r="S30">
        <v>148</v>
      </c>
      <c r="T30">
        <v>107</v>
      </c>
      <c r="U30">
        <v>94</v>
      </c>
      <c r="V30">
        <v>129</v>
      </c>
      <c r="W30">
        <v>135</v>
      </c>
      <c r="X30">
        <v>123</v>
      </c>
      <c r="Y30">
        <v>146</v>
      </c>
      <c r="Z30">
        <v>96</v>
      </c>
      <c r="AA30">
        <v>109</v>
      </c>
      <c r="AB30" s="5">
        <v>176</v>
      </c>
      <c r="AC30" s="5">
        <v>130</v>
      </c>
      <c r="AD30" s="5">
        <v>114</v>
      </c>
      <c r="AE30">
        <f t="shared" si="3"/>
        <v>126</v>
      </c>
      <c r="AF30">
        <f t="shared" si="4"/>
        <v>126</v>
      </c>
      <c r="AH30">
        <v>29</v>
      </c>
    </row>
    <row r="31" spans="1:34" ht="57">
      <c r="A31" t="s">
        <v>46</v>
      </c>
      <c r="B31" s="3" t="s">
        <v>47</v>
      </c>
      <c r="C31">
        <v>32</v>
      </c>
      <c r="D31">
        <v>54</v>
      </c>
      <c r="E31">
        <v>68</v>
      </c>
      <c r="F31">
        <v>51</v>
      </c>
      <c r="G31">
        <v>48</v>
      </c>
      <c r="H31">
        <v>49</v>
      </c>
      <c r="I31">
        <v>55</v>
      </c>
      <c r="J31">
        <v>70</v>
      </c>
      <c r="K31">
        <v>52</v>
      </c>
      <c r="L31">
        <v>42</v>
      </c>
      <c r="M31">
        <v>47</v>
      </c>
      <c r="N31">
        <v>39</v>
      </c>
      <c r="O31" s="7">
        <f t="shared" si="5"/>
        <v>50.583333333333336</v>
      </c>
      <c r="P31">
        <f t="shared" si="6"/>
        <v>51</v>
      </c>
      <c r="Q31" s="7">
        <f t="shared" si="7"/>
        <v>607</v>
      </c>
      <c r="S31">
        <v>139</v>
      </c>
      <c r="T31">
        <v>136</v>
      </c>
      <c r="U31">
        <v>136</v>
      </c>
      <c r="V31">
        <v>152</v>
      </c>
      <c r="W31">
        <v>134</v>
      </c>
      <c r="X31">
        <v>126</v>
      </c>
      <c r="Y31">
        <v>127</v>
      </c>
      <c r="Z31">
        <v>121</v>
      </c>
      <c r="AA31">
        <v>135</v>
      </c>
      <c r="AB31">
        <v>175</v>
      </c>
      <c r="AC31" s="5">
        <v>152</v>
      </c>
      <c r="AD31" s="5">
        <v>173</v>
      </c>
      <c r="AE31">
        <f t="shared" si="3"/>
        <v>142</v>
      </c>
      <c r="AF31">
        <f t="shared" si="4"/>
        <v>142</v>
      </c>
      <c r="AH31">
        <v>30</v>
      </c>
    </row>
    <row r="32" spans="1:34" ht="57">
      <c r="A32" t="s">
        <v>24</v>
      </c>
      <c r="B32" s="3" t="s">
        <v>25</v>
      </c>
      <c r="C32">
        <v>59</v>
      </c>
      <c r="D32">
        <v>86</v>
      </c>
      <c r="E32">
        <v>111</v>
      </c>
      <c r="F32">
        <v>109</v>
      </c>
      <c r="G32">
        <v>100</v>
      </c>
      <c r="H32">
        <v>102</v>
      </c>
      <c r="I32">
        <v>110</v>
      </c>
      <c r="J32">
        <v>111</v>
      </c>
      <c r="K32">
        <v>103</v>
      </c>
      <c r="L32">
        <v>136</v>
      </c>
      <c r="M32">
        <v>101</v>
      </c>
      <c r="N32">
        <v>116</v>
      </c>
      <c r="O32" s="7">
        <f t="shared" si="5"/>
        <v>103.66666666666667</v>
      </c>
      <c r="P32">
        <f t="shared" si="6"/>
        <v>104</v>
      </c>
      <c r="Q32" s="7">
        <f t="shared" si="7"/>
        <v>1244</v>
      </c>
      <c r="S32">
        <v>83</v>
      </c>
      <c r="T32">
        <v>87</v>
      </c>
      <c r="U32">
        <v>66</v>
      </c>
      <c r="V32">
        <v>65</v>
      </c>
      <c r="W32">
        <v>56</v>
      </c>
      <c r="X32">
        <v>49</v>
      </c>
      <c r="Y32">
        <v>46</v>
      </c>
      <c r="Z32">
        <v>77</v>
      </c>
      <c r="AA32">
        <v>53</v>
      </c>
      <c r="AB32">
        <v>33</v>
      </c>
      <c r="AC32">
        <v>62</v>
      </c>
      <c r="AD32">
        <v>34</v>
      </c>
      <c r="AE32">
        <f t="shared" si="3"/>
        <v>59</v>
      </c>
      <c r="AF32">
        <f t="shared" si="4"/>
        <v>59</v>
      </c>
      <c r="AH32">
        <v>31</v>
      </c>
    </row>
    <row r="33" spans="1:34" ht="42.75">
      <c r="A33" t="s">
        <v>22</v>
      </c>
      <c r="B33" s="3" t="s">
        <v>23</v>
      </c>
      <c r="C33">
        <v>166</v>
      </c>
      <c r="D33">
        <v>180</v>
      </c>
      <c r="E33">
        <v>215</v>
      </c>
      <c r="F33">
        <v>201</v>
      </c>
      <c r="G33">
        <v>211</v>
      </c>
      <c r="H33">
        <v>193</v>
      </c>
      <c r="I33">
        <v>192</v>
      </c>
      <c r="J33">
        <v>206</v>
      </c>
      <c r="K33">
        <v>220</v>
      </c>
      <c r="L33">
        <v>193</v>
      </c>
      <c r="M33">
        <v>197</v>
      </c>
      <c r="N33">
        <v>180</v>
      </c>
      <c r="O33" s="7">
        <f t="shared" si="5"/>
        <v>196.16666666666666</v>
      </c>
      <c r="P33">
        <f t="shared" si="6"/>
        <v>196</v>
      </c>
      <c r="Q33" s="7">
        <f t="shared" si="7"/>
        <v>2354</v>
      </c>
      <c r="S33">
        <v>19</v>
      </c>
      <c r="T33">
        <v>27</v>
      </c>
      <c r="U33">
        <v>16</v>
      </c>
      <c r="V33">
        <v>17</v>
      </c>
      <c r="W33">
        <v>16</v>
      </c>
      <c r="X33">
        <v>19</v>
      </c>
      <c r="Y33">
        <v>21</v>
      </c>
      <c r="Z33">
        <v>33</v>
      </c>
      <c r="AA33">
        <v>12</v>
      </c>
      <c r="AB33">
        <v>18</v>
      </c>
      <c r="AC33">
        <v>18</v>
      </c>
      <c r="AD33">
        <v>14</v>
      </c>
      <c r="AE33">
        <f t="shared" si="3"/>
        <v>19</v>
      </c>
      <c r="AF33">
        <f>ROUND(SUM(S33:AD33)/COUNT(S33:AD33),0)</f>
        <v>19</v>
      </c>
      <c r="AH33">
        <v>40</v>
      </c>
    </row>
    <row r="34" spans="1:34" ht="42.75">
      <c r="A34" t="s">
        <v>64</v>
      </c>
      <c r="B34" s="3" t="s">
        <v>65</v>
      </c>
      <c r="C34">
        <v>599</v>
      </c>
      <c r="D34">
        <v>502</v>
      </c>
      <c r="E34">
        <v>485</v>
      </c>
      <c r="F34">
        <v>491</v>
      </c>
      <c r="G34">
        <v>496</v>
      </c>
      <c r="H34">
        <v>395</v>
      </c>
      <c r="I34">
        <v>454</v>
      </c>
      <c r="J34">
        <v>666</v>
      </c>
      <c r="K34">
        <v>656</v>
      </c>
      <c r="L34">
        <v>608</v>
      </c>
      <c r="M34">
        <v>652</v>
      </c>
      <c r="N34">
        <v>406</v>
      </c>
      <c r="O34" s="7">
        <f t="shared" si="5"/>
        <v>534.1666666666666</v>
      </c>
      <c r="P34">
        <f t="shared" si="6"/>
        <v>534</v>
      </c>
      <c r="Q34" s="7">
        <f t="shared" si="7"/>
        <v>6410</v>
      </c>
      <c r="S34">
        <v>3</v>
      </c>
      <c r="T34">
        <v>4</v>
      </c>
      <c r="U34">
        <v>2</v>
      </c>
      <c r="V34">
        <v>2</v>
      </c>
      <c r="W34">
        <v>1</v>
      </c>
      <c r="X34">
        <v>3</v>
      </c>
      <c r="Y34">
        <v>2</v>
      </c>
      <c r="Z34">
        <v>3</v>
      </c>
      <c r="AA34">
        <v>2</v>
      </c>
      <c r="AB34">
        <v>3</v>
      </c>
      <c r="AC34">
        <v>3</v>
      </c>
      <c r="AD34">
        <v>3</v>
      </c>
      <c r="AE34">
        <f t="shared" si="3"/>
        <v>3</v>
      </c>
      <c r="AF34">
        <f>ROUND(SUM(S34:AD34)/COUNT(S34:AD34),0)</f>
        <v>3</v>
      </c>
      <c r="AH34">
        <v>41</v>
      </c>
    </row>
    <row r="35" spans="1:34" ht="72">
      <c r="A35" t="s">
        <v>86</v>
      </c>
      <c r="B35" s="3" t="s">
        <v>80</v>
      </c>
      <c r="C35">
        <v>73</v>
      </c>
      <c r="D35">
        <v>156</v>
      </c>
      <c r="E35">
        <v>146</v>
      </c>
      <c r="F35">
        <v>168</v>
      </c>
      <c r="G35">
        <v>136</v>
      </c>
      <c r="H35">
        <v>105</v>
      </c>
      <c r="I35">
        <v>115</v>
      </c>
      <c r="J35">
        <v>160</v>
      </c>
      <c r="K35">
        <v>177</v>
      </c>
      <c r="L35">
        <v>163</v>
      </c>
      <c r="M35">
        <v>132</v>
      </c>
      <c r="N35">
        <v>114</v>
      </c>
      <c r="O35" s="7">
        <f t="shared" si="5"/>
        <v>137.08333333333334</v>
      </c>
      <c r="P35">
        <f t="shared" si="6"/>
        <v>137</v>
      </c>
      <c r="Q35" s="7">
        <f t="shared" si="7"/>
        <v>1645</v>
      </c>
      <c r="S35">
        <v>62</v>
      </c>
      <c r="T35">
        <v>35</v>
      </c>
      <c r="U35">
        <v>39</v>
      </c>
      <c r="V35">
        <v>30</v>
      </c>
      <c r="W35">
        <v>33</v>
      </c>
      <c r="X35">
        <v>48</v>
      </c>
      <c r="Y35">
        <v>43</v>
      </c>
      <c r="Z35">
        <v>52</v>
      </c>
      <c r="AA35">
        <v>18</v>
      </c>
      <c r="AB35">
        <v>24</v>
      </c>
      <c r="AC35">
        <v>39</v>
      </c>
      <c r="AD35">
        <v>36</v>
      </c>
      <c r="AE35">
        <f t="shared" si="3"/>
        <v>38</v>
      </c>
      <c r="AF35">
        <f>ROUND(SUM(S35:AD35)/COUNT(S35:AD35),0)</f>
        <v>38</v>
      </c>
      <c r="AH35">
        <v>42</v>
      </c>
    </row>
    <row r="36" spans="1:34" ht="42.75">
      <c r="A36" t="s">
        <v>21</v>
      </c>
      <c r="B36" s="3" t="s">
        <v>20</v>
      </c>
      <c r="C36">
        <v>84</v>
      </c>
      <c r="D36">
        <v>114</v>
      </c>
      <c r="E36">
        <v>136</v>
      </c>
      <c r="F36">
        <v>140</v>
      </c>
      <c r="G36">
        <v>373</v>
      </c>
      <c r="H36">
        <v>230</v>
      </c>
      <c r="I36">
        <v>141</v>
      </c>
      <c r="J36">
        <v>352</v>
      </c>
      <c r="K36">
        <v>138</v>
      </c>
      <c r="L36">
        <v>128</v>
      </c>
      <c r="M36">
        <v>127</v>
      </c>
      <c r="N36">
        <v>98</v>
      </c>
      <c r="O36" s="7">
        <f t="shared" si="5"/>
        <v>171.75</v>
      </c>
      <c r="P36">
        <f t="shared" si="6"/>
        <v>172</v>
      </c>
      <c r="Q36" s="7">
        <f t="shared" si="7"/>
        <v>2061</v>
      </c>
      <c r="S36">
        <v>48</v>
      </c>
      <c r="T36">
        <v>61</v>
      </c>
      <c r="U36">
        <v>43</v>
      </c>
      <c r="V36">
        <v>43</v>
      </c>
      <c r="W36">
        <v>5</v>
      </c>
      <c r="X36">
        <v>12</v>
      </c>
      <c r="Y36">
        <v>34</v>
      </c>
      <c r="Z36">
        <v>8</v>
      </c>
      <c r="AA36">
        <v>28</v>
      </c>
      <c r="AB36">
        <v>40</v>
      </c>
      <c r="AC36">
        <v>43</v>
      </c>
      <c r="AD36">
        <v>46</v>
      </c>
      <c r="AE36">
        <f t="shared" si="3"/>
        <v>34</v>
      </c>
      <c r="AF36">
        <f>ROUND(SUM(S36:AD36)/COUNT(S36:AD36),0)</f>
        <v>34</v>
      </c>
      <c r="AH36">
        <v>43</v>
      </c>
    </row>
    <row r="37" spans="3:34" ht="14.25">
      <c r="C37">
        <f aca="true" t="shared" si="8" ref="C37:M37">SUM(C6:C36)</f>
        <v>5110</v>
      </c>
      <c r="D37">
        <f t="shared" si="8"/>
        <v>5753</v>
      </c>
      <c r="E37">
        <f t="shared" si="8"/>
        <v>6069</v>
      </c>
      <c r="F37">
        <f t="shared" si="8"/>
        <v>5339</v>
      </c>
      <c r="G37">
        <f t="shared" si="8"/>
        <v>2327</v>
      </c>
      <c r="H37">
        <f t="shared" si="8"/>
        <v>3281</v>
      </c>
      <c r="I37">
        <f t="shared" si="8"/>
        <v>2597</v>
      </c>
      <c r="J37">
        <f t="shared" si="8"/>
        <v>3976</v>
      </c>
      <c r="K37">
        <f t="shared" si="8"/>
        <v>3947</v>
      </c>
      <c r="L37">
        <f t="shared" si="8"/>
        <v>4560</v>
      </c>
      <c r="M37">
        <f t="shared" si="8"/>
        <v>5732</v>
      </c>
      <c r="N37">
        <f>SUM(N6:N36)</f>
        <v>4318</v>
      </c>
      <c r="O37">
        <f>SUM(O6:O36)</f>
        <v>4417.416666666667</v>
      </c>
      <c r="P37">
        <f>SUM(P6:P36)</f>
        <v>5656</v>
      </c>
      <c r="Q37">
        <f>SUM(Q6:Q36)</f>
        <v>53009</v>
      </c>
      <c r="S37">
        <f>MAX(S6:S36)</f>
        <v>246</v>
      </c>
      <c r="T37">
        <f aca="true" t="shared" si="9" ref="T37:AF37">MAX(T6:T36)</f>
        <v>236</v>
      </c>
      <c r="U37">
        <f t="shared" si="9"/>
        <v>239</v>
      </c>
      <c r="V37">
        <f t="shared" si="9"/>
        <v>229</v>
      </c>
      <c r="W37">
        <f t="shared" si="9"/>
        <v>260</v>
      </c>
      <c r="X37">
        <f t="shared" si="9"/>
        <v>261</v>
      </c>
      <c r="Y37">
        <f t="shared" si="9"/>
        <v>261</v>
      </c>
      <c r="Z37">
        <f t="shared" si="9"/>
        <v>261</v>
      </c>
      <c r="AA37">
        <f t="shared" si="9"/>
        <v>269</v>
      </c>
      <c r="AB37">
        <f t="shared" si="9"/>
        <v>269</v>
      </c>
      <c r="AC37">
        <f t="shared" si="9"/>
        <v>278</v>
      </c>
      <c r="AD37">
        <f t="shared" si="9"/>
        <v>278</v>
      </c>
      <c r="AE37">
        <f t="shared" si="9"/>
        <v>245</v>
      </c>
      <c r="AF37">
        <f t="shared" si="9"/>
        <v>267</v>
      </c>
      <c r="AH37">
        <v>50</v>
      </c>
    </row>
    <row r="38" spans="17:34" ht="14.25">
      <c r="Q38" s="7">
        <f>SUM(C37:N37)</f>
        <v>53009</v>
      </c>
      <c r="AH38">
        <v>51</v>
      </c>
    </row>
    <row r="39" spans="1:34" ht="14.25">
      <c r="A39" t="s">
        <v>72</v>
      </c>
      <c r="C39" s="7">
        <f aca="true" t="shared" si="10" ref="C39:N39">C$2/S$2</f>
        <v>71.9601593625498</v>
      </c>
      <c r="D39" s="7">
        <f t="shared" si="10"/>
        <v>101.24603174603175</v>
      </c>
      <c r="E39" s="7">
        <f t="shared" si="10"/>
        <v>100.42460317460318</v>
      </c>
      <c r="F39" s="7">
        <f t="shared" si="10"/>
        <v>92.95669291338582</v>
      </c>
      <c r="G39" s="7">
        <f t="shared" si="10"/>
        <v>73.77606177606178</v>
      </c>
      <c r="H39" s="7">
        <f t="shared" si="10"/>
        <v>73.10384615384615</v>
      </c>
      <c r="I39" s="7">
        <f t="shared" si="10"/>
        <v>75.69615384615385</v>
      </c>
      <c r="J39" s="7">
        <f t="shared" si="10"/>
        <v>108.08461538461539</v>
      </c>
      <c r="K39" s="7">
        <f t="shared" si="10"/>
        <v>76.94029850746269</v>
      </c>
      <c r="L39" s="7">
        <f t="shared" si="10"/>
        <v>85.22014925373135</v>
      </c>
      <c r="M39" s="7">
        <f t="shared" si="10"/>
        <v>86.09025270758123</v>
      </c>
      <c r="N39" s="7">
        <f t="shared" si="10"/>
        <v>73.71841155234657</v>
      </c>
      <c r="O39" s="7">
        <f>O$2/AD$2</f>
        <v>80.0595667870036</v>
      </c>
      <c r="P39" s="7">
        <f>P$2/AF$2</f>
        <v>84.64503816793894</v>
      </c>
      <c r="Q39" s="7">
        <f>Q$2/AC$2</f>
        <v>960.7148014440434</v>
      </c>
      <c r="AH39">
        <v>52</v>
      </c>
    </row>
    <row r="40" spans="3:34" ht="14.25">
      <c r="C40" s="7"/>
      <c r="D40" s="7"/>
      <c r="E40" s="7"/>
      <c r="F40" s="7"/>
      <c r="G40" t="s">
        <v>103</v>
      </c>
      <c r="H40" s="7"/>
      <c r="I40" s="7"/>
      <c r="J40" s="7"/>
      <c r="K40" s="7"/>
      <c r="L40" s="7"/>
      <c r="M40" s="7"/>
      <c r="N40" s="7"/>
      <c r="O40" s="7"/>
      <c r="P40" s="7"/>
      <c r="Q40" s="7"/>
      <c r="V40" s="1" t="s">
        <v>101</v>
      </c>
      <c r="Z40" s="1" t="s">
        <v>101</v>
      </c>
      <c r="AA40" s="1"/>
      <c r="AB40" s="1"/>
      <c r="AH40">
        <v>60</v>
      </c>
    </row>
    <row r="41" spans="19:34" ht="14.25">
      <c r="S41" s="1" t="s">
        <v>100</v>
      </c>
      <c r="T41" s="1" t="s">
        <v>105</v>
      </c>
      <c r="U41" s="1"/>
      <c r="V41" s="1" t="s">
        <v>110</v>
      </c>
      <c r="W41" s="1" t="s">
        <v>111</v>
      </c>
      <c r="X41" s="1" t="s">
        <v>105</v>
      </c>
      <c r="Z41" s="1" t="s">
        <v>104</v>
      </c>
      <c r="AA41" s="1" t="s">
        <v>102</v>
      </c>
      <c r="AB41" s="1" t="s">
        <v>114</v>
      </c>
      <c r="AH41">
        <v>61</v>
      </c>
    </row>
    <row r="42" spans="1:34" ht="14.25">
      <c r="A42" t="s">
        <v>93</v>
      </c>
      <c r="B42" s="3">
        <v>2</v>
      </c>
      <c r="C42" s="7">
        <f>C6+C7+C8</f>
        <v>3259</v>
      </c>
      <c r="D42" s="7">
        <f>D6+D7+D8</f>
        <v>3443</v>
      </c>
      <c r="E42" s="7">
        <f>E6+E7+E8</f>
        <v>3476</v>
      </c>
      <c r="F42" s="7">
        <f>F6+F7+F8</f>
        <v>2831</v>
      </c>
      <c r="G42" s="7">
        <f>G6+G7+G8</f>
        <v>0</v>
      </c>
      <c r="H42" s="7">
        <f aca="true" t="shared" si="11" ref="H42:N42">H6+H8</f>
        <v>1427</v>
      </c>
      <c r="I42" s="7">
        <f t="shared" si="11"/>
        <v>634</v>
      </c>
      <c r="J42" s="7">
        <f t="shared" si="11"/>
        <v>1226</v>
      </c>
      <c r="K42" s="7">
        <f t="shared" si="11"/>
        <v>1566</v>
      </c>
      <c r="L42" s="7">
        <f t="shared" si="11"/>
        <v>1499</v>
      </c>
      <c r="M42" s="7">
        <f t="shared" si="11"/>
        <v>1798</v>
      </c>
      <c r="N42" s="7">
        <f t="shared" si="11"/>
        <v>1269</v>
      </c>
      <c r="O42" s="7">
        <f>Q42/12</f>
        <v>1869</v>
      </c>
      <c r="P42">
        <f>ROUND(Q42/COUNT(C42:N42),0)</f>
        <v>1869</v>
      </c>
      <c r="Q42" s="7">
        <f>SUM(C42:N42)</f>
        <v>22428</v>
      </c>
      <c r="R42" s="7"/>
      <c r="S42" s="7">
        <f>SUM(C42:N42)</f>
        <v>22428</v>
      </c>
      <c r="T42" s="7">
        <f aca="true" t="shared" si="12" ref="T42:T53">S42/B42</f>
        <v>11214</v>
      </c>
      <c r="V42" s="7">
        <f aca="true" t="shared" si="13" ref="V42:V53">S42/12</f>
        <v>1869</v>
      </c>
      <c r="W42" s="7">
        <f aca="true" t="shared" si="14" ref="W42:W53">S42/COUNT($C42:$N42)</f>
        <v>1869</v>
      </c>
      <c r="X42" s="7">
        <f aca="true" t="shared" si="15" ref="X42:X51">P42/B42</f>
        <v>934.5</v>
      </c>
      <c r="Z42" s="7">
        <f aca="true" t="shared" si="16" ref="Z42:Z47">(SUM(C42:F42)+SUM(H42:N42))/11</f>
        <v>2038.909090909091</v>
      </c>
      <c r="AA42" s="7">
        <f aca="true" t="shared" si="17" ref="AA42:AA47">SUM(C42:F42)/4</f>
        <v>3252.25</v>
      </c>
      <c r="AB42" s="7">
        <f aca="true" t="shared" si="18" ref="AB42:AB47">SUM(H42:N42)/7</f>
        <v>1345.5714285714287</v>
      </c>
      <c r="AH42">
        <v>62</v>
      </c>
    </row>
    <row r="43" spans="1:34" ht="14.25">
      <c r="A43" t="s">
        <v>94</v>
      </c>
      <c r="B43" s="3">
        <v>1</v>
      </c>
      <c r="C43" s="7">
        <v>0</v>
      </c>
      <c r="D43" s="7">
        <v>0</v>
      </c>
      <c r="E43" s="7">
        <v>0</v>
      </c>
      <c r="F43" s="7">
        <v>0</v>
      </c>
      <c r="G43" s="7">
        <f aca="true" t="shared" si="19" ref="G43:N43">G7</f>
        <v>0</v>
      </c>
      <c r="H43" s="7">
        <f t="shared" si="19"/>
        <v>0</v>
      </c>
      <c r="I43" s="7">
        <f t="shared" si="19"/>
        <v>0</v>
      </c>
      <c r="J43" s="7">
        <f t="shared" si="19"/>
        <v>0</v>
      </c>
      <c r="K43" s="7">
        <f t="shared" si="19"/>
        <v>0</v>
      </c>
      <c r="L43" s="7">
        <f t="shared" si="19"/>
        <v>922</v>
      </c>
      <c r="M43" s="7">
        <f>M7</f>
        <v>1672</v>
      </c>
      <c r="N43" s="7">
        <f t="shared" si="19"/>
        <v>1214</v>
      </c>
      <c r="O43" s="7">
        <f aca="true" t="shared" si="20" ref="O43:O53">Q43/12</f>
        <v>317.3333333333333</v>
      </c>
      <c r="P43">
        <f aca="true" t="shared" si="21" ref="P43:P53">ROUND(Q43/COUNT(C43:N43),0)</f>
        <v>317</v>
      </c>
      <c r="Q43" s="7">
        <f aca="true" t="shared" si="22" ref="Q43:Q53">SUM(C43:N43)</f>
        <v>3808</v>
      </c>
      <c r="R43" s="7"/>
      <c r="S43" s="7">
        <f>SUM(C43:N43)</f>
        <v>3808</v>
      </c>
      <c r="T43" s="7">
        <f t="shared" si="12"/>
        <v>3808</v>
      </c>
      <c r="V43" s="7">
        <f t="shared" si="13"/>
        <v>317.3333333333333</v>
      </c>
      <c r="W43" s="7">
        <f t="shared" si="14"/>
        <v>317.3333333333333</v>
      </c>
      <c r="X43" s="7">
        <f t="shared" si="15"/>
        <v>317</v>
      </c>
      <c r="Z43" s="7">
        <f t="shared" si="16"/>
        <v>346.1818181818182</v>
      </c>
      <c r="AA43" s="7">
        <f t="shared" si="17"/>
        <v>0</v>
      </c>
      <c r="AB43" s="7">
        <f t="shared" si="18"/>
        <v>544</v>
      </c>
      <c r="AH43">
        <v>63</v>
      </c>
    </row>
    <row r="44" spans="1:34" ht="14.25">
      <c r="A44" t="s">
        <v>81</v>
      </c>
      <c r="B44" s="3">
        <v>3</v>
      </c>
      <c r="C44" s="7">
        <f aca="true" t="shared" si="23" ref="C44:K44">C42+C43</f>
        <v>3259</v>
      </c>
      <c r="D44" s="7">
        <f t="shared" si="23"/>
        <v>3443</v>
      </c>
      <c r="E44" s="7">
        <f t="shared" si="23"/>
        <v>3476</v>
      </c>
      <c r="F44" s="7">
        <f t="shared" si="23"/>
        <v>2831</v>
      </c>
      <c r="G44" s="7">
        <f t="shared" si="23"/>
        <v>0</v>
      </c>
      <c r="H44" s="7">
        <f t="shared" si="23"/>
        <v>1427</v>
      </c>
      <c r="I44" s="7">
        <f t="shared" si="23"/>
        <v>634</v>
      </c>
      <c r="J44" s="7">
        <f t="shared" si="23"/>
        <v>1226</v>
      </c>
      <c r="K44" s="7">
        <f t="shared" si="23"/>
        <v>1566</v>
      </c>
      <c r="L44" s="7">
        <f>L42+L43</f>
        <v>2421</v>
      </c>
      <c r="M44" s="7">
        <f>M42+M43</f>
        <v>3470</v>
      </c>
      <c r="N44" s="7">
        <f>N42+N43</f>
        <v>2483</v>
      </c>
      <c r="O44" s="7">
        <f t="shared" si="20"/>
        <v>2186.3333333333335</v>
      </c>
      <c r="P44">
        <f t="shared" si="21"/>
        <v>2186</v>
      </c>
      <c r="Q44" s="7">
        <f t="shared" si="22"/>
        <v>26236</v>
      </c>
      <c r="R44" s="7"/>
      <c r="S44" s="7">
        <f>S42+S43</f>
        <v>26236</v>
      </c>
      <c r="T44" s="7">
        <f t="shared" si="12"/>
        <v>8745.333333333334</v>
      </c>
      <c r="V44" s="7">
        <f t="shared" si="13"/>
        <v>2186.3333333333335</v>
      </c>
      <c r="W44" s="7">
        <f t="shared" si="14"/>
        <v>2186.3333333333335</v>
      </c>
      <c r="X44" s="7">
        <f t="shared" si="15"/>
        <v>728.6666666666666</v>
      </c>
      <c r="Z44" s="7">
        <f t="shared" si="16"/>
        <v>2385.090909090909</v>
      </c>
      <c r="AA44" s="7">
        <f t="shared" si="17"/>
        <v>3252.25</v>
      </c>
      <c r="AB44" s="7">
        <f t="shared" si="18"/>
        <v>1889.5714285714287</v>
      </c>
      <c r="AH44">
        <v>64</v>
      </c>
    </row>
    <row r="45" spans="1:34" ht="14.25">
      <c r="A45" t="s">
        <v>95</v>
      </c>
      <c r="B45" s="3">
        <v>2</v>
      </c>
      <c r="C45" s="7">
        <f>C10</f>
        <v>146</v>
      </c>
      <c r="D45" s="7">
        <f>D10</f>
        <v>148</v>
      </c>
      <c r="E45" s="7">
        <f>E10</f>
        <v>340</v>
      </c>
      <c r="F45" s="7">
        <f>F10</f>
        <v>176</v>
      </c>
      <c r="G45">
        <f aca="true" t="shared" si="24" ref="G45:N45">G9+G11</f>
        <v>0</v>
      </c>
      <c r="H45">
        <f t="shared" si="24"/>
        <v>16</v>
      </c>
      <c r="I45">
        <f t="shared" si="24"/>
        <v>20</v>
      </c>
      <c r="J45">
        <f t="shared" si="24"/>
        <v>47</v>
      </c>
      <c r="K45">
        <f t="shared" si="24"/>
        <v>52</v>
      </c>
      <c r="L45">
        <f t="shared" si="24"/>
        <v>36</v>
      </c>
      <c r="M45">
        <f t="shared" si="24"/>
        <v>17</v>
      </c>
      <c r="N45">
        <f t="shared" si="24"/>
        <v>16</v>
      </c>
      <c r="O45" s="7">
        <f t="shared" si="20"/>
        <v>84.5</v>
      </c>
      <c r="P45">
        <f t="shared" si="21"/>
        <v>85</v>
      </c>
      <c r="Q45" s="7">
        <f t="shared" si="22"/>
        <v>1014</v>
      </c>
      <c r="S45" s="7">
        <f>SUM(C45:N45)</f>
        <v>1014</v>
      </c>
      <c r="T45" s="7">
        <f t="shared" si="12"/>
        <v>507</v>
      </c>
      <c r="V45" s="7">
        <f t="shared" si="13"/>
        <v>84.5</v>
      </c>
      <c r="W45" s="7">
        <f t="shared" si="14"/>
        <v>84.5</v>
      </c>
      <c r="X45" s="7">
        <f t="shared" si="15"/>
        <v>42.5</v>
      </c>
      <c r="Z45" s="7">
        <f t="shared" si="16"/>
        <v>92.18181818181819</v>
      </c>
      <c r="AA45" s="7">
        <f t="shared" si="17"/>
        <v>202.5</v>
      </c>
      <c r="AB45" s="7">
        <f t="shared" si="18"/>
        <v>29.142857142857142</v>
      </c>
      <c r="AH45">
        <v>65</v>
      </c>
    </row>
    <row r="46" spans="1:34" ht="14.25">
      <c r="A46" t="s">
        <v>96</v>
      </c>
      <c r="B46" s="3">
        <v>1</v>
      </c>
      <c r="C46">
        <v>0</v>
      </c>
      <c r="D46">
        <v>0</v>
      </c>
      <c r="E46">
        <v>0</v>
      </c>
      <c r="F46">
        <v>0</v>
      </c>
      <c r="G46">
        <f>G10</f>
        <v>0</v>
      </c>
      <c r="H46">
        <f>H10</f>
        <v>0</v>
      </c>
      <c r="I46">
        <f aca="true" t="shared" si="25" ref="I46:N46">I10</f>
        <v>0</v>
      </c>
      <c r="J46">
        <f t="shared" si="25"/>
        <v>0</v>
      </c>
      <c r="K46">
        <f t="shared" si="25"/>
        <v>0</v>
      </c>
      <c r="L46">
        <f t="shared" si="25"/>
        <v>0</v>
      </c>
      <c r="M46">
        <f t="shared" si="25"/>
        <v>0</v>
      </c>
      <c r="N46">
        <f t="shared" si="25"/>
        <v>0</v>
      </c>
      <c r="O46" s="7">
        <f t="shared" si="20"/>
        <v>0</v>
      </c>
      <c r="P46">
        <f t="shared" si="21"/>
        <v>0</v>
      </c>
      <c r="Q46" s="7">
        <f t="shared" si="22"/>
        <v>0</v>
      </c>
      <c r="S46" s="7">
        <f>SUM(C46:N46)</f>
        <v>0</v>
      </c>
      <c r="T46" s="7">
        <f t="shared" si="12"/>
        <v>0</v>
      </c>
      <c r="V46" s="7">
        <f t="shared" si="13"/>
        <v>0</v>
      </c>
      <c r="W46" s="7">
        <f t="shared" si="14"/>
        <v>0</v>
      </c>
      <c r="X46" s="7">
        <f t="shared" si="15"/>
        <v>0</v>
      </c>
      <c r="Z46" s="7">
        <f t="shared" si="16"/>
        <v>0</v>
      </c>
      <c r="AA46" s="7">
        <f t="shared" si="17"/>
        <v>0</v>
      </c>
      <c r="AB46" s="7">
        <f t="shared" si="18"/>
        <v>0</v>
      </c>
      <c r="AH46">
        <v>66</v>
      </c>
    </row>
    <row r="47" spans="1:34" ht="14.25">
      <c r="A47" t="s">
        <v>82</v>
      </c>
      <c r="B47" s="3">
        <v>3</v>
      </c>
      <c r="C47" s="7">
        <f aca="true" t="shared" si="26" ref="C47:N47">C45+C46</f>
        <v>146</v>
      </c>
      <c r="D47" s="7">
        <f t="shared" si="26"/>
        <v>148</v>
      </c>
      <c r="E47" s="7">
        <f t="shared" si="26"/>
        <v>340</v>
      </c>
      <c r="F47" s="7">
        <f t="shared" si="26"/>
        <v>176</v>
      </c>
      <c r="G47" s="7">
        <f t="shared" si="26"/>
        <v>0</v>
      </c>
      <c r="H47" s="7">
        <f t="shared" si="26"/>
        <v>16</v>
      </c>
      <c r="I47" s="7">
        <f t="shared" si="26"/>
        <v>20</v>
      </c>
      <c r="J47" s="7">
        <f t="shared" si="26"/>
        <v>47</v>
      </c>
      <c r="K47" s="7">
        <f t="shared" si="26"/>
        <v>52</v>
      </c>
      <c r="L47" s="7">
        <f t="shared" si="26"/>
        <v>36</v>
      </c>
      <c r="M47" s="7">
        <f t="shared" si="26"/>
        <v>17</v>
      </c>
      <c r="N47" s="7">
        <f t="shared" si="26"/>
        <v>16</v>
      </c>
      <c r="O47" s="7">
        <f t="shared" si="20"/>
        <v>84.5</v>
      </c>
      <c r="P47">
        <f t="shared" si="21"/>
        <v>85</v>
      </c>
      <c r="Q47" s="7">
        <f t="shared" si="22"/>
        <v>1014</v>
      </c>
      <c r="R47" s="7"/>
      <c r="S47" s="7">
        <f>S45+S46</f>
        <v>1014</v>
      </c>
      <c r="T47" s="7">
        <f t="shared" si="12"/>
        <v>338</v>
      </c>
      <c r="V47" s="7">
        <f t="shared" si="13"/>
        <v>84.5</v>
      </c>
      <c r="W47" s="7">
        <f t="shared" si="14"/>
        <v>84.5</v>
      </c>
      <c r="X47" s="7">
        <f t="shared" si="15"/>
        <v>28.333333333333332</v>
      </c>
      <c r="Z47" s="7">
        <f t="shared" si="16"/>
        <v>92.18181818181819</v>
      </c>
      <c r="AA47" s="7">
        <f t="shared" si="17"/>
        <v>202.5</v>
      </c>
      <c r="AB47" s="7">
        <f t="shared" si="18"/>
        <v>29.142857142857142</v>
      </c>
      <c r="AH47">
        <v>67</v>
      </c>
    </row>
    <row r="48" spans="1:34" ht="14.25">
      <c r="A48" t="s">
        <v>83</v>
      </c>
      <c r="B48">
        <v>6</v>
      </c>
      <c r="C48">
        <f>C44+C47</f>
        <v>3405</v>
      </c>
      <c r="D48">
        <f aca="true" t="shared" si="27" ref="D48:N48">D44+D47</f>
        <v>3591</v>
      </c>
      <c r="E48">
        <f t="shared" si="27"/>
        <v>3816</v>
      </c>
      <c r="F48">
        <f t="shared" si="27"/>
        <v>3007</v>
      </c>
      <c r="G48">
        <f t="shared" si="27"/>
        <v>0</v>
      </c>
      <c r="H48">
        <f t="shared" si="27"/>
        <v>1443</v>
      </c>
      <c r="I48">
        <f t="shared" si="27"/>
        <v>654</v>
      </c>
      <c r="J48">
        <f t="shared" si="27"/>
        <v>1273</v>
      </c>
      <c r="K48">
        <f t="shared" si="27"/>
        <v>1618</v>
      </c>
      <c r="L48">
        <f t="shared" si="27"/>
        <v>2457</v>
      </c>
      <c r="M48">
        <f t="shared" si="27"/>
        <v>3487</v>
      </c>
      <c r="N48">
        <f t="shared" si="27"/>
        <v>2499</v>
      </c>
      <c r="O48" s="7">
        <f t="shared" si="20"/>
        <v>2270.8333333333335</v>
      </c>
      <c r="P48">
        <f t="shared" si="21"/>
        <v>2271</v>
      </c>
      <c r="Q48" s="7">
        <f t="shared" si="22"/>
        <v>27250</v>
      </c>
      <c r="S48">
        <f>S44+S47</f>
        <v>27250</v>
      </c>
      <c r="T48" s="7">
        <f t="shared" si="12"/>
        <v>4541.666666666667</v>
      </c>
      <c r="V48" s="7">
        <f t="shared" si="13"/>
        <v>2270.8333333333335</v>
      </c>
      <c r="W48" s="7">
        <f t="shared" si="14"/>
        <v>2270.8333333333335</v>
      </c>
      <c r="X48" s="7">
        <f t="shared" si="15"/>
        <v>378.5</v>
      </c>
      <c r="Z48" s="7"/>
      <c r="AA48" s="7"/>
      <c r="AB48" s="7"/>
      <c r="AH48">
        <v>68</v>
      </c>
    </row>
    <row r="49" spans="1:34" ht="14.25">
      <c r="A49" t="s">
        <v>84</v>
      </c>
      <c r="B49">
        <v>22</v>
      </c>
      <c r="C49">
        <f>C12+C13+C14+C15+C16+C17+C18+C19+C20+C21+C22+C23+C24+C25+C26+C27+C28+C29+C30+C31+C32+C33</f>
        <v>949</v>
      </c>
      <c r="D49">
        <f aca="true" t="shared" si="28" ref="D49:N49">D12+D13+D14+D15+D16+D17+D18+D19+D20+D21+D22+D23+D24+D25+D26+D27+D28+D29+D30+D31+D32+D33</f>
        <v>1390</v>
      </c>
      <c r="E49">
        <f t="shared" si="28"/>
        <v>1486</v>
      </c>
      <c r="F49">
        <f t="shared" si="28"/>
        <v>1533</v>
      </c>
      <c r="G49">
        <f t="shared" si="28"/>
        <v>1322</v>
      </c>
      <c r="H49">
        <f t="shared" si="28"/>
        <v>1108</v>
      </c>
      <c r="I49">
        <f t="shared" si="28"/>
        <v>1233</v>
      </c>
      <c r="J49">
        <f t="shared" si="28"/>
        <v>1525</v>
      </c>
      <c r="K49">
        <f t="shared" si="28"/>
        <v>1358</v>
      </c>
      <c r="L49">
        <f t="shared" si="28"/>
        <v>1204</v>
      </c>
      <c r="M49">
        <f t="shared" si="28"/>
        <v>1334</v>
      </c>
      <c r="N49">
        <f t="shared" si="28"/>
        <v>1201</v>
      </c>
      <c r="O49" s="7">
        <f t="shared" si="20"/>
        <v>1303.5833333333333</v>
      </c>
      <c r="P49">
        <f t="shared" si="21"/>
        <v>1304</v>
      </c>
      <c r="Q49" s="7">
        <f t="shared" si="22"/>
        <v>15643</v>
      </c>
      <c r="S49">
        <f>P12+P13+P14+P15+P16+P17+P18+P19+P20+P21+P22+P23+P24+P25+P26+P27+P28+P29+P30+P31+P32+P33</f>
        <v>1304</v>
      </c>
      <c r="T49" s="7">
        <f t="shared" si="12"/>
        <v>59.27272727272727</v>
      </c>
      <c r="V49" s="7">
        <f t="shared" si="13"/>
        <v>108.66666666666667</v>
      </c>
      <c r="W49" s="7">
        <f t="shared" si="14"/>
        <v>108.66666666666667</v>
      </c>
      <c r="X49" s="7">
        <f t="shared" si="15"/>
        <v>59.27272727272727</v>
      </c>
      <c r="Z49" s="7"/>
      <c r="AA49" s="7"/>
      <c r="AB49" s="7"/>
      <c r="AH49">
        <v>69</v>
      </c>
    </row>
    <row r="50" spans="1:34" ht="14.25">
      <c r="A50" t="s">
        <v>76</v>
      </c>
      <c r="B50">
        <v>28</v>
      </c>
      <c r="C50">
        <f>C48+C49</f>
        <v>4354</v>
      </c>
      <c r="D50">
        <f aca="true" t="shared" si="29" ref="D50:N50">D48+D49</f>
        <v>4981</v>
      </c>
      <c r="E50">
        <f t="shared" si="29"/>
        <v>5302</v>
      </c>
      <c r="F50">
        <f t="shared" si="29"/>
        <v>4540</v>
      </c>
      <c r="G50">
        <f t="shared" si="29"/>
        <v>1322</v>
      </c>
      <c r="H50">
        <f t="shared" si="29"/>
        <v>2551</v>
      </c>
      <c r="I50">
        <f t="shared" si="29"/>
        <v>1887</v>
      </c>
      <c r="J50">
        <f t="shared" si="29"/>
        <v>2798</v>
      </c>
      <c r="K50">
        <f t="shared" si="29"/>
        <v>2976</v>
      </c>
      <c r="L50">
        <f t="shared" si="29"/>
        <v>3661</v>
      </c>
      <c r="M50">
        <f t="shared" si="29"/>
        <v>4821</v>
      </c>
      <c r="N50">
        <f t="shared" si="29"/>
        <v>3700</v>
      </c>
      <c r="O50" s="7">
        <f t="shared" si="20"/>
        <v>3574.4166666666665</v>
      </c>
      <c r="P50">
        <f t="shared" si="21"/>
        <v>3574</v>
      </c>
      <c r="Q50" s="7">
        <f t="shared" si="22"/>
        <v>42893</v>
      </c>
      <c r="S50">
        <f>S48+S49</f>
        <v>28554</v>
      </c>
      <c r="T50" s="7">
        <f t="shared" si="12"/>
        <v>1019.7857142857143</v>
      </c>
      <c r="V50" s="7">
        <f t="shared" si="13"/>
        <v>2379.5</v>
      </c>
      <c r="W50" s="7">
        <f t="shared" si="14"/>
        <v>2379.5</v>
      </c>
      <c r="X50" s="7">
        <f t="shared" si="15"/>
        <v>127.64285714285714</v>
      </c>
      <c r="Z50" s="7"/>
      <c r="AA50" s="7"/>
      <c r="AB50" s="7"/>
      <c r="AH50">
        <v>70</v>
      </c>
    </row>
    <row r="51" spans="1:34" ht="14.25">
      <c r="A51" t="s">
        <v>77</v>
      </c>
      <c r="B51" s="3">
        <v>2</v>
      </c>
      <c r="C51">
        <f>C34+C35</f>
        <v>672</v>
      </c>
      <c r="D51">
        <f aca="true" t="shared" si="30" ref="D51:N51">D34+D35</f>
        <v>658</v>
      </c>
      <c r="E51">
        <f t="shared" si="30"/>
        <v>631</v>
      </c>
      <c r="F51">
        <f t="shared" si="30"/>
        <v>659</v>
      </c>
      <c r="G51">
        <f t="shared" si="30"/>
        <v>632</v>
      </c>
      <c r="H51">
        <f t="shared" si="30"/>
        <v>500</v>
      </c>
      <c r="I51">
        <f t="shared" si="30"/>
        <v>569</v>
      </c>
      <c r="J51">
        <f t="shared" si="30"/>
        <v>826</v>
      </c>
      <c r="K51">
        <f t="shared" si="30"/>
        <v>833</v>
      </c>
      <c r="L51">
        <f t="shared" si="30"/>
        <v>771</v>
      </c>
      <c r="M51">
        <f t="shared" si="30"/>
        <v>784</v>
      </c>
      <c r="N51">
        <f t="shared" si="30"/>
        <v>520</v>
      </c>
      <c r="O51" s="7">
        <f t="shared" si="20"/>
        <v>671.25</v>
      </c>
      <c r="P51">
        <f t="shared" si="21"/>
        <v>671</v>
      </c>
      <c r="Q51" s="7">
        <f t="shared" si="22"/>
        <v>8055</v>
      </c>
      <c r="S51">
        <f>P34+P35</f>
        <v>671</v>
      </c>
      <c r="T51" s="7">
        <f t="shared" si="12"/>
        <v>335.5</v>
      </c>
      <c r="V51" s="7">
        <f t="shared" si="13"/>
        <v>55.916666666666664</v>
      </c>
      <c r="W51" s="7">
        <f t="shared" si="14"/>
        <v>55.916666666666664</v>
      </c>
      <c r="X51" s="7">
        <f t="shared" si="15"/>
        <v>335.5</v>
      </c>
      <c r="Z51" s="7"/>
      <c r="AA51" s="7"/>
      <c r="AB51" s="7"/>
      <c r="AH51">
        <v>71</v>
      </c>
    </row>
    <row r="52" spans="1:34" ht="14.25">
      <c r="A52" t="s">
        <v>78</v>
      </c>
      <c r="B52" s="3">
        <v>1</v>
      </c>
      <c r="C52">
        <f aca="true" t="shared" si="31" ref="C52:N52">C36</f>
        <v>84</v>
      </c>
      <c r="D52">
        <f t="shared" si="31"/>
        <v>114</v>
      </c>
      <c r="E52">
        <f t="shared" si="31"/>
        <v>136</v>
      </c>
      <c r="F52">
        <f t="shared" si="31"/>
        <v>140</v>
      </c>
      <c r="G52">
        <f t="shared" si="31"/>
        <v>373</v>
      </c>
      <c r="H52">
        <f t="shared" si="31"/>
        <v>230</v>
      </c>
      <c r="I52">
        <f t="shared" si="31"/>
        <v>141</v>
      </c>
      <c r="J52">
        <f t="shared" si="31"/>
        <v>352</v>
      </c>
      <c r="K52">
        <f t="shared" si="31"/>
        <v>138</v>
      </c>
      <c r="L52">
        <f t="shared" si="31"/>
        <v>128</v>
      </c>
      <c r="M52">
        <f t="shared" si="31"/>
        <v>127</v>
      </c>
      <c r="N52">
        <f t="shared" si="31"/>
        <v>98</v>
      </c>
      <c r="O52" s="7">
        <f t="shared" si="20"/>
        <v>171.75</v>
      </c>
      <c r="P52">
        <f t="shared" si="21"/>
        <v>172</v>
      </c>
      <c r="Q52" s="7">
        <f t="shared" si="22"/>
        <v>2061</v>
      </c>
      <c r="S52" s="7">
        <f>P36</f>
        <v>172</v>
      </c>
      <c r="T52" s="7">
        <f t="shared" si="12"/>
        <v>172</v>
      </c>
      <c r="V52" s="7">
        <f t="shared" si="13"/>
        <v>14.333333333333334</v>
      </c>
      <c r="W52" s="7">
        <f t="shared" si="14"/>
        <v>14.333333333333334</v>
      </c>
      <c r="X52" s="7">
        <f>P52/B52</f>
        <v>172</v>
      </c>
      <c r="Z52" s="7"/>
      <c r="AA52" s="7"/>
      <c r="AB52" s="7"/>
      <c r="AH52">
        <v>72</v>
      </c>
    </row>
    <row r="53" spans="1:34" ht="14.25">
      <c r="A53" t="s">
        <v>67</v>
      </c>
      <c r="B53" s="3">
        <v>31</v>
      </c>
      <c r="C53">
        <f aca="true" t="shared" si="32" ref="C53:N53">C50+C51+C52</f>
        <v>5110</v>
      </c>
      <c r="D53">
        <f t="shared" si="32"/>
        <v>5753</v>
      </c>
      <c r="E53">
        <f t="shared" si="32"/>
        <v>6069</v>
      </c>
      <c r="F53">
        <f t="shared" si="32"/>
        <v>5339</v>
      </c>
      <c r="G53">
        <f t="shared" si="32"/>
        <v>2327</v>
      </c>
      <c r="H53">
        <f t="shared" si="32"/>
        <v>3281</v>
      </c>
      <c r="I53">
        <f t="shared" si="32"/>
        <v>2597</v>
      </c>
      <c r="J53">
        <f t="shared" si="32"/>
        <v>3976</v>
      </c>
      <c r="K53">
        <f t="shared" si="32"/>
        <v>3947</v>
      </c>
      <c r="L53">
        <f t="shared" si="32"/>
        <v>4560</v>
      </c>
      <c r="M53">
        <f t="shared" si="32"/>
        <v>5732</v>
      </c>
      <c r="N53">
        <f t="shared" si="32"/>
        <v>4318</v>
      </c>
      <c r="O53" s="7">
        <f t="shared" si="20"/>
        <v>4417.416666666667</v>
      </c>
      <c r="P53">
        <f t="shared" si="21"/>
        <v>4417</v>
      </c>
      <c r="Q53" s="7">
        <f t="shared" si="22"/>
        <v>53009</v>
      </c>
      <c r="S53" s="7">
        <f>S50+S51+S52</f>
        <v>29397</v>
      </c>
      <c r="T53" s="7">
        <f t="shared" si="12"/>
        <v>948.2903225806451</v>
      </c>
      <c r="V53" s="7">
        <f t="shared" si="13"/>
        <v>2449.75</v>
      </c>
      <c r="W53" s="7">
        <f t="shared" si="14"/>
        <v>2449.75</v>
      </c>
      <c r="X53" s="7">
        <f>P53/B53</f>
        <v>142.48387096774192</v>
      </c>
      <c r="Z53" s="7"/>
      <c r="AA53" s="7"/>
      <c r="AB53" s="7"/>
      <c r="AH53">
        <v>73</v>
      </c>
    </row>
    <row r="54" spans="2:34" ht="28.5">
      <c r="B54" s="3" t="s">
        <v>141</v>
      </c>
      <c r="O54" s="7"/>
      <c r="P54" s="7"/>
      <c r="Q54" s="7"/>
      <c r="S54" s="7"/>
      <c r="AH54">
        <v>80</v>
      </c>
    </row>
    <row r="55" spans="1:34" ht="14.25">
      <c r="A55" t="s">
        <v>93</v>
      </c>
      <c r="B55" s="6">
        <f aca="true" t="shared" si="33" ref="B55:B66">B42/S$2*100</f>
        <v>0.796812749003984</v>
      </c>
      <c r="C55" s="6">
        <f aca="true" t="shared" si="34" ref="C55:K55">C42/C$2*100</f>
        <v>18.0434060458421</v>
      </c>
      <c r="D55" s="6">
        <f t="shared" si="34"/>
        <v>13.494552010660813</v>
      </c>
      <c r="E55" s="6">
        <f t="shared" si="34"/>
        <v>13.73533014580946</v>
      </c>
      <c r="F55" s="6">
        <f t="shared" si="34"/>
        <v>11.990174071407395</v>
      </c>
      <c r="G55" s="6">
        <f t="shared" si="34"/>
        <v>0</v>
      </c>
      <c r="H55" s="6">
        <f t="shared" si="34"/>
        <v>7.507760298837271</v>
      </c>
      <c r="I55" s="6">
        <f t="shared" si="34"/>
        <v>3.2213810273868195</v>
      </c>
      <c r="J55" s="6">
        <f t="shared" si="34"/>
        <v>4.362678812895879</v>
      </c>
      <c r="K55" s="6">
        <f t="shared" si="34"/>
        <v>7.594568380213385</v>
      </c>
      <c r="L55" s="6">
        <f aca="true" t="shared" si="35" ref="L55:L60">L42/L$2*100</f>
        <v>6.563334646875958</v>
      </c>
      <c r="M55" s="6">
        <f aca="true" t="shared" si="36" ref="M55:N60">M42/M$2*100</f>
        <v>7.539732461106219</v>
      </c>
      <c r="N55" s="6">
        <f t="shared" si="36"/>
        <v>6.214495592556317</v>
      </c>
      <c r="O55" s="6">
        <f aca="true" t="shared" si="37" ref="O55:P66">O42/O$2*100</f>
        <v>8.427840281378938</v>
      </c>
      <c r="P55" s="6">
        <f t="shared" si="37"/>
        <v>8.42765026829598</v>
      </c>
      <c r="Q55" s="6">
        <f aca="true" t="shared" si="38" ref="Q55:Q66">Q42/Q$2*100</f>
        <v>8.427840281378938</v>
      </c>
      <c r="R55" s="6"/>
      <c r="S55" s="6">
        <f>S42/(P$2*12)*100</f>
        <v>8.42765026829598</v>
      </c>
      <c r="T55" s="6"/>
      <c r="U55" s="6"/>
      <c r="AH55">
        <v>81</v>
      </c>
    </row>
    <row r="56" spans="1:34" ht="14.25">
      <c r="A56" t="s">
        <v>94</v>
      </c>
      <c r="B56" s="6">
        <f t="shared" si="33"/>
        <v>0.398406374501992</v>
      </c>
      <c r="C56" s="6">
        <f aca="true" t="shared" si="39" ref="C56:K56">C43/C$2*100</f>
        <v>0</v>
      </c>
      <c r="D56" s="6">
        <f t="shared" si="39"/>
        <v>0</v>
      </c>
      <c r="E56" s="6">
        <f t="shared" si="39"/>
        <v>0</v>
      </c>
      <c r="F56" s="6">
        <f t="shared" si="39"/>
        <v>0</v>
      </c>
      <c r="G56" s="6">
        <f t="shared" si="39"/>
        <v>0</v>
      </c>
      <c r="H56" s="6">
        <f t="shared" si="39"/>
        <v>0</v>
      </c>
      <c r="I56" s="6">
        <f t="shared" si="39"/>
        <v>0</v>
      </c>
      <c r="J56" s="6">
        <f t="shared" si="39"/>
        <v>0</v>
      </c>
      <c r="K56" s="6">
        <f t="shared" si="39"/>
        <v>0</v>
      </c>
      <c r="L56" s="6">
        <f t="shared" si="35"/>
        <v>4.036954332501423</v>
      </c>
      <c r="M56" s="6">
        <f t="shared" si="36"/>
        <v>7.011364112886318</v>
      </c>
      <c r="N56" s="6">
        <f t="shared" si="36"/>
        <v>5.94515181194907</v>
      </c>
      <c r="O56" s="6">
        <f t="shared" si="37"/>
        <v>1.430944167624888</v>
      </c>
      <c r="P56" s="6">
        <f t="shared" si="37"/>
        <v>1.4294088470036523</v>
      </c>
      <c r="Q56" s="6">
        <f t="shared" si="38"/>
        <v>1.4309441676248882</v>
      </c>
      <c r="R56" s="6"/>
      <c r="S56" s="6">
        <f aca="true" t="shared" si="40" ref="S56:S66">S43/(P$2*12)*100</f>
        <v>1.430911905728157</v>
      </c>
      <c r="T56" s="6"/>
      <c r="U56" s="6"/>
      <c r="AH56">
        <v>82</v>
      </c>
    </row>
    <row r="57" spans="1:34" ht="14.25">
      <c r="A57" t="s">
        <v>81</v>
      </c>
      <c r="B57" s="6">
        <f t="shared" si="33"/>
        <v>1.1952191235059761</v>
      </c>
      <c r="C57" s="6">
        <f aca="true" t="shared" si="41" ref="C57:K57">C44/C$2*100</f>
        <v>18.0434060458421</v>
      </c>
      <c r="D57" s="6">
        <f t="shared" si="41"/>
        <v>13.494552010660813</v>
      </c>
      <c r="E57" s="6">
        <f t="shared" si="41"/>
        <v>13.73533014580946</v>
      </c>
      <c r="F57" s="6">
        <f t="shared" si="41"/>
        <v>11.990174071407395</v>
      </c>
      <c r="G57" s="6">
        <f t="shared" si="41"/>
        <v>0</v>
      </c>
      <c r="H57" s="6">
        <f t="shared" si="41"/>
        <v>7.507760298837271</v>
      </c>
      <c r="I57" s="6">
        <f t="shared" si="41"/>
        <v>3.2213810273868195</v>
      </c>
      <c r="J57" s="6">
        <f t="shared" si="41"/>
        <v>4.362678812895879</v>
      </c>
      <c r="K57" s="6">
        <f t="shared" si="41"/>
        <v>7.594568380213385</v>
      </c>
      <c r="L57" s="6">
        <f t="shared" si="35"/>
        <v>10.600288979377382</v>
      </c>
      <c r="M57" s="6">
        <f t="shared" si="36"/>
        <v>14.551096573992536</v>
      </c>
      <c r="N57" s="6">
        <f t="shared" si="36"/>
        <v>12.159647404505387</v>
      </c>
      <c r="O57" s="6">
        <f t="shared" si="37"/>
        <v>9.858784449003826</v>
      </c>
      <c r="P57" s="6">
        <f t="shared" si="37"/>
        <v>9.857059115299634</v>
      </c>
      <c r="Q57" s="6">
        <f t="shared" si="38"/>
        <v>9.858784449003826</v>
      </c>
      <c r="R57" s="6"/>
      <c r="S57" s="6">
        <f t="shared" si="40"/>
        <v>9.85856217402414</v>
      </c>
      <c r="T57" s="6"/>
      <c r="U57" s="6"/>
      <c r="AH57">
        <v>83</v>
      </c>
    </row>
    <row r="58" spans="1:34" ht="14.25">
      <c r="A58" t="s">
        <v>95</v>
      </c>
      <c r="B58" s="6">
        <f t="shared" si="33"/>
        <v>0.796812749003984</v>
      </c>
      <c r="C58" s="6">
        <f aca="true" t="shared" si="42" ref="C58:K58">C45/C$2*100</f>
        <v>0.8083268741003211</v>
      </c>
      <c r="D58" s="6">
        <f t="shared" si="42"/>
        <v>0.5800736850356667</v>
      </c>
      <c r="E58" s="6">
        <f t="shared" si="42"/>
        <v>1.3435017979215238</v>
      </c>
      <c r="F58" s="6">
        <f t="shared" si="42"/>
        <v>0.7454152725424591</v>
      </c>
      <c r="G58" s="6">
        <f t="shared" si="42"/>
        <v>0</v>
      </c>
      <c r="H58" s="6">
        <f t="shared" si="42"/>
        <v>0.08417951281106961</v>
      </c>
      <c r="I58" s="6">
        <f t="shared" si="42"/>
        <v>0.1016208525989533</v>
      </c>
      <c r="J58" s="6">
        <f t="shared" si="42"/>
        <v>0.16724788271297417</v>
      </c>
      <c r="K58" s="6">
        <f t="shared" si="42"/>
        <v>0.2521823472356935</v>
      </c>
      <c r="L58" s="6">
        <f t="shared" si="35"/>
        <v>0.15762511493497966</v>
      </c>
      <c r="M58" s="6">
        <f t="shared" si="36"/>
        <v>0.07128779301379629</v>
      </c>
      <c r="N58" s="6">
        <f t="shared" si="36"/>
        <v>0.07835455435847208</v>
      </c>
      <c r="O58" s="6">
        <f t="shared" si="37"/>
        <v>0.381033977408518</v>
      </c>
      <c r="P58" s="6">
        <f t="shared" si="37"/>
        <v>0.3832799747486134</v>
      </c>
      <c r="Q58" s="6">
        <f t="shared" si="38"/>
        <v>0.381033977408518</v>
      </c>
      <c r="R58" s="6"/>
      <c r="S58" s="6">
        <f t="shared" si="40"/>
        <v>0.3810253866618569</v>
      </c>
      <c r="T58" s="6"/>
      <c r="U58" s="6"/>
      <c r="AH58">
        <v>84</v>
      </c>
    </row>
    <row r="59" spans="1:34" ht="14.25">
      <c r="A59" t="s">
        <v>96</v>
      </c>
      <c r="B59" s="6">
        <f t="shared" si="33"/>
        <v>0.398406374501992</v>
      </c>
      <c r="C59" s="6">
        <f aca="true" t="shared" si="43" ref="C59:K59">C46/C$2*100</f>
        <v>0</v>
      </c>
      <c r="D59" s="6">
        <f t="shared" si="43"/>
        <v>0</v>
      </c>
      <c r="E59" s="6">
        <f t="shared" si="43"/>
        <v>0</v>
      </c>
      <c r="F59" s="6">
        <f t="shared" si="43"/>
        <v>0</v>
      </c>
      <c r="G59" s="6">
        <f t="shared" si="43"/>
        <v>0</v>
      </c>
      <c r="H59" s="6">
        <f t="shared" si="43"/>
        <v>0</v>
      </c>
      <c r="I59" s="6">
        <f t="shared" si="43"/>
        <v>0</v>
      </c>
      <c r="J59" s="6">
        <f t="shared" si="43"/>
        <v>0</v>
      </c>
      <c r="K59" s="6">
        <f t="shared" si="43"/>
        <v>0</v>
      </c>
      <c r="L59" s="6">
        <f t="shared" si="35"/>
        <v>0</v>
      </c>
      <c r="M59" s="6">
        <f t="shared" si="36"/>
        <v>0</v>
      </c>
      <c r="N59" s="6">
        <f t="shared" si="36"/>
        <v>0</v>
      </c>
      <c r="O59" s="6">
        <f t="shared" si="37"/>
        <v>0</v>
      </c>
      <c r="P59" s="6">
        <f t="shared" si="37"/>
        <v>0</v>
      </c>
      <c r="Q59" s="6">
        <f t="shared" si="38"/>
        <v>0</v>
      </c>
      <c r="R59" s="6"/>
      <c r="S59" s="6">
        <f t="shared" si="40"/>
        <v>0</v>
      </c>
      <c r="T59" s="6"/>
      <c r="U59" s="6"/>
      <c r="AH59">
        <v>85</v>
      </c>
    </row>
    <row r="60" spans="1:34" ht="14.25">
      <c r="A60" t="s">
        <v>82</v>
      </c>
      <c r="B60" s="6">
        <f t="shared" si="33"/>
        <v>1.1952191235059761</v>
      </c>
      <c r="C60" s="6">
        <f aca="true" t="shared" si="44" ref="C60:K60">C47/C$2*100</f>
        <v>0.8083268741003211</v>
      </c>
      <c r="D60" s="6">
        <f t="shared" si="44"/>
        <v>0.5800736850356667</v>
      </c>
      <c r="E60" s="6">
        <f t="shared" si="44"/>
        <v>1.3435017979215238</v>
      </c>
      <c r="F60" s="6">
        <f t="shared" si="44"/>
        <v>0.7454152725424591</v>
      </c>
      <c r="G60" s="6">
        <f t="shared" si="44"/>
        <v>0</v>
      </c>
      <c r="H60" s="6">
        <f t="shared" si="44"/>
        <v>0.08417951281106961</v>
      </c>
      <c r="I60" s="6">
        <f t="shared" si="44"/>
        <v>0.1016208525989533</v>
      </c>
      <c r="J60" s="6">
        <f t="shared" si="44"/>
        <v>0.16724788271297417</v>
      </c>
      <c r="K60" s="6">
        <f t="shared" si="44"/>
        <v>0.2521823472356935</v>
      </c>
      <c r="L60" s="6">
        <f t="shared" si="35"/>
        <v>0.15762511493497966</v>
      </c>
      <c r="M60" s="6">
        <f t="shared" si="36"/>
        <v>0.07128779301379629</v>
      </c>
      <c r="N60" s="6">
        <f t="shared" si="36"/>
        <v>0.07835455435847208</v>
      </c>
      <c r="O60" s="6">
        <f t="shared" si="37"/>
        <v>0.381033977408518</v>
      </c>
      <c r="P60" s="6">
        <f t="shared" si="37"/>
        <v>0.3832799747486134</v>
      </c>
      <c r="Q60" s="6">
        <f t="shared" si="38"/>
        <v>0.381033977408518</v>
      </c>
      <c r="R60" s="6"/>
      <c r="S60" s="6">
        <f t="shared" si="40"/>
        <v>0.3810253866618569</v>
      </c>
      <c r="T60" s="6"/>
      <c r="U60" s="6"/>
      <c r="AH60">
        <v>86</v>
      </c>
    </row>
    <row r="61" spans="1:34" ht="14.25">
      <c r="A61" t="s">
        <v>68</v>
      </c>
      <c r="B61" s="6">
        <f t="shared" si="33"/>
        <v>2.3904382470119523</v>
      </c>
      <c r="C61" s="6">
        <f>C48/C$2*100</f>
        <v>18.85173291994242</v>
      </c>
      <c r="D61" s="6">
        <f>D48/D$2*100</f>
        <v>14.07462569569648</v>
      </c>
      <c r="E61" s="6">
        <f aca="true" t="shared" si="45" ref="E61:N61">E48/E$2*100</f>
        <v>15.078831943730982</v>
      </c>
      <c r="F61" s="6">
        <f t="shared" si="45"/>
        <v>12.735589343949854</v>
      </c>
      <c r="G61" s="6">
        <f t="shared" si="45"/>
        <v>0</v>
      </c>
      <c r="H61" s="6">
        <f t="shared" si="45"/>
        <v>7.5919398116483405</v>
      </c>
      <c r="I61" s="6">
        <f t="shared" si="45"/>
        <v>3.323001879985773</v>
      </c>
      <c r="J61" s="6">
        <f t="shared" si="45"/>
        <v>4.529926695608853</v>
      </c>
      <c r="K61" s="6">
        <f t="shared" si="45"/>
        <v>7.846750727449078</v>
      </c>
      <c r="L61" s="6">
        <f t="shared" si="45"/>
        <v>10.757914094312362</v>
      </c>
      <c r="M61" s="6">
        <f t="shared" si="45"/>
        <v>14.622384367006333</v>
      </c>
      <c r="N61" s="6">
        <f t="shared" si="45"/>
        <v>12.238001958863858</v>
      </c>
      <c r="O61" s="6">
        <f t="shared" si="37"/>
        <v>10.239818426412343</v>
      </c>
      <c r="P61" s="6">
        <f t="shared" si="37"/>
        <v>10.240339090048248</v>
      </c>
      <c r="Q61" s="6">
        <f t="shared" si="38"/>
        <v>10.239818426412343</v>
      </c>
      <c r="R61" s="6"/>
      <c r="S61" s="6">
        <f t="shared" si="40"/>
        <v>10.239587560685996</v>
      </c>
      <c r="T61" s="6"/>
      <c r="U61" s="6"/>
      <c r="AH61">
        <v>87</v>
      </c>
    </row>
    <row r="62" spans="1:34" ht="14.25">
      <c r="A62" t="s">
        <v>85</v>
      </c>
      <c r="B62" s="6">
        <f t="shared" si="33"/>
        <v>8.764940239043826</v>
      </c>
      <c r="C62" s="6">
        <f>C49/C$2*100</f>
        <v>5.254124681652087</v>
      </c>
      <c r="D62" s="6">
        <f aca="true" t="shared" si="46" ref="D62:N62">D49/D$2*100</f>
        <v>5.447989339186329</v>
      </c>
      <c r="E62" s="6">
        <f t="shared" si="46"/>
        <v>5.871893152092307</v>
      </c>
      <c r="F62" s="6">
        <f t="shared" si="46"/>
        <v>6.4927364364067595</v>
      </c>
      <c r="G62" s="6">
        <f t="shared" si="46"/>
        <v>6.918568138999372</v>
      </c>
      <c r="H62" s="6">
        <f t="shared" si="46"/>
        <v>5.82943126216657</v>
      </c>
      <c r="I62" s="6">
        <f t="shared" si="46"/>
        <v>6.2649255627254705</v>
      </c>
      <c r="J62" s="6">
        <f t="shared" si="46"/>
        <v>5.426660024197566</v>
      </c>
      <c r="K62" s="6">
        <f t="shared" si="46"/>
        <v>6.585838991270611</v>
      </c>
      <c r="L62" s="6">
        <f t="shared" si="46"/>
        <v>5.271684399492097</v>
      </c>
      <c r="M62" s="6">
        <f t="shared" si="46"/>
        <v>5.593995051788485</v>
      </c>
      <c r="N62" s="6">
        <f t="shared" si="46"/>
        <v>5.881488736532811</v>
      </c>
      <c r="O62" s="6">
        <f t="shared" si="37"/>
        <v>5.878219436490579</v>
      </c>
      <c r="P62" s="6">
        <f t="shared" si="37"/>
        <v>5.879965730261081</v>
      </c>
      <c r="Q62" s="6">
        <f t="shared" si="38"/>
        <v>5.878219436490579</v>
      </c>
      <c r="R62" s="6"/>
      <c r="S62" s="6">
        <f t="shared" si="40"/>
        <v>0.48999714418842344</v>
      </c>
      <c r="T62" s="6"/>
      <c r="U62" s="6"/>
      <c r="AH62">
        <v>88</v>
      </c>
    </row>
    <row r="63" spans="1:34" ht="14.25">
      <c r="A63" t="s">
        <v>75</v>
      </c>
      <c r="B63" s="6">
        <f t="shared" si="33"/>
        <v>11.155378486055776</v>
      </c>
      <c r="C63" s="6">
        <f>C50/C$2*100</f>
        <v>24.105857601594508</v>
      </c>
      <c r="D63" s="6">
        <f aca="true" t="shared" si="47" ref="D63:N63">D50/D$2*100</f>
        <v>19.522615034882808</v>
      </c>
      <c r="E63" s="6">
        <f t="shared" si="47"/>
        <v>20.950725095823287</v>
      </c>
      <c r="F63" s="6">
        <f t="shared" si="47"/>
        <v>19.228325780356613</v>
      </c>
      <c r="G63" s="6">
        <f t="shared" si="47"/>
        <v>6.918568138999372</v>
      </c>
      <c r="H63" s="6">
        <f t="shared" si="47"/>
        <v>13.42137107381491</v>
      </c>
      <c r="I63" s="6">
        <f t="shared" si="47"/>
        <v>9.587927442711244</v>
      </c>
      <c r="J63" s="6">
        <f t="shared" si="47"/>
        <v>9.956586719806419</v>
      </c>
      <c r="K63" s="6">
        <f t="shared" si="47"/>
        <v>14.43258971871969</v>
      </c>
      <c r="L63" s="6">
        <f t="shared" si="47"/>
        <v>16.029598493804457</v>
      </c>
      <c r="M63" s="6">
        <f t="shared" si="47"/>
        <v>20.216379418794816</v>
      </c>
      <c r="N63" s="6">
        <f t="shared" si="47"/>
        <v>18.11949069539667</v>
      </c>
      <c r="O63" s="6">
        <f t="shared" si="37"/>
        <v>16.118037862902924</v>
      </c>
      <c r="P63" s="6">
        <f t="shared" si="37"/>
        <v>16.115795644135815</v>
      </c>
      <c r="Q63" s="6">
        <f t="shared" si="38"/>
        <v>16.118037862902924</v>
      </c>
      <c r="R63" s="6"/>
      <c r="S63" s="6">
        <f t="shared" si="40"/>
        <v>10.72958470487442</v>
      </c>
      <c r="T63" s="6"/>
      <c r="U63" s="6"/>
      <c r="AH63">
        <v>89</v>
      </c>
    </row>
    <row r="64" spans="1:34" ht="14.25">
      <c r="A64" t="s">
        <v>69</v>
      </c>
      <c r="B64" s="6">
        <f t="shared" si="33"/>
        <v>0.796812749003984</v>
      </c>
      <c r="C64" s="6">
        <f>C51/C$2*100</f>
        <v>3.720518215037094</v>
      </c>
      <c r="D64" s="6">
        <f aca="true" t="shared" si="48" ref="D64:N64">D51/D$2*100</f>
        <v>2.5789762483342478</v>
      </c>
      <c r="E64" s="6">
        <f t="shared" si="48"/>
        <v>2.4933812779072984</v>
      </c>
      <c r="F64" s="6">
        <f t="shared" si="48"/>
        <v>2.7910719579856846</v>
      </c>
      <c r="G64" s="6">
        <f t="shared" si="48"/>
        <v>3.3075151768892614</v>
      </c>
      <c r="H64" s="6">
        <f t="shared" si="48"/>
        <v>2.630609775345925</v>
      </c>
      <c r="I64" s="6">
        <f t="shared" si="48"/>
        <v>2.8911132564402213</v>
      </c>
      <c r="J64" s="6">
        <f t="shared" si="48"/>
        <v>2.93929257704078</v>
      </c>
      <c r="K64" s="6">
        <f t="shared" si="48"/>
        <v>4.03976721629486</v>
      </c>
      <c r="L64" s="6">
        <f t="shared" si="48"/>
        <v>3.375804544857481</v>
      </c>
      <c r="M64" s="6">
        <f t="shared" si="48"/>
        <v>3.2876252778127233</v>
      </c>
      <c r="N64" s="6">
        <f t="shared" si="48"/>
        <v>2.546523016650343</v>
      </c>
      <c r="O64" s="6">
        <f t="shared" si="37"/>
        <v>3.0268527495321624</v>
      </c>
      <c r="P64" s="6">
        <f t="shared" si="37"/>
        <v>3.02565721242729</v>
      </c>
      <c r="Q64" s="6">
        <f t="shared" si="38"/>
        <v>3.0268527495321624</v>
      </c>
      <c r="R64" s="6"/>
      <c r="S64" s="6">
        <f t="shared" si="40"/>
        <v>0.25213810103560746</v>
      </c>
      <c r="T64" s="6"/>
      <c r="U64" s="6"/>
      <c r="AH64">
        <v>90</v>
      </c>
    </row>
    <row r="65" spans="1:34" ht="14.25">
      <c r="A65" t="s">
        <v>74</v>
      </c>
      <c r="B65" s="6">
        <f t="shared" si="33"/>
        <v>0.398406374501992</v>
      </c>
      <c r="C65" s="6">
        <f>C52/C$2*100</f>
        <v>0.46506477687963677</v>
      </c>
      <c r="D65" s="6">
        <f aca="true" t="shared" si="49" ref="D65:N65">D52/D$2*100</f>
        <v>0.44681351414909465</v>
      </c>
      <c r="E65" s="6">
        <f t="shared" si="49"/>
        <v>0.5374007191686095</v>
      </c>
      <c r="F65" s="6">
        <f t="shared" si="49"/>
        <v>0.5929439667951379</v>
      </c>
      <c r="G65" s="6">
        <f t="shared" si="49"/>
        <v>1.9520619635754657</v>
      </c>
      <c r="H65" s="6">
        <f t="shared" si="49"/>
        <v>1.2100804966591256</v>
      </c>
      <c r="I65" s="6">
        <f t="shared" si="49"/>
        <v>0.7164270108226208</v>
      </c>
      <c r="J65" s="6">
        <f t="shared" si="49"/>
        <v>1.2525798875524874</v>
      </c>
      <c r="K65" s="6">
        <f t="shared" si="49"/>
        <v>0.6692531522793405</v>
      </c>
      <c r="L65" s="6">
        <f t="shared" si="49"/>
        <v>0.5604448531021499</v>
      </c>
      <c r="M65" s="6">
        <f t="shared" si="49"/>
        <v>0.5325617478089487</v>
      </c>
      <c r="N65" s="6">
        <f t="shared" si="49"/>
        <v>0.47992164544564153</v>
      </c>
      <c r="O65" s="6">
        <f t="shared" si="37"/>
        <v>0.7744684688747098</v>
      </c>
      <c r="P65" s="6">
        <f t="shared" si="37"/>
        <v>0.7755783018442531</v>
      </c>
      <c r="Q65" s="6">
        <f t="shared" si="38"/>
        <v>0.7744684688747098</v>
      </c>
      <c r="R65" s="6"/>
      <c r="S65" s="6">
        <f t="shared" si="40"/>
        <v>0.06463152515368775</v>
      </c>
      <c r="T65" s="6"/>
      <c r="U65" s="6"/>
      <c r="AH65">
        <v>91</v>
      </c>
    </row>
    <row r="66" spans="1:34" ht="14.25">
      <c r="A66" t="s">
        <v>79</v>
      </c>
      <c r="B66" s="6">
        <f t="shared" si="33"/>
        <v>12.350597609561753</v>
      </c>
      <c r="C66" s="6">
        <f>C53/C$2*100</f>
        <v>28.29144059351124</v>
      </c>
      <c r="D66" s="6">
        <f aca="true" t="shared" si="50" ref="D66:N66">D53/D$2*100</f>
        <v>22.54840479736615</v>
      </c>
      <c r="E66" s="6">
        <f t="shared" si="50"/>
        <v>23.9815070928992</v>
      </c>
      <c r="F66" s="6">
        <f t="shared" si="50"/>
        <v>22.612341705137435</v>
      </c>
      <c r="G66" s="6">
        <f t="shared" si="50"/>
        <v>12.178145279464099</v>
      </c>
      <c r="H66" s="6">
        <f t="shared" si="50"/>
        <v>17.262061345819962</v>
      </c>
      <c r="I66" s="6">
        <f t="shared" si="50"/>
        <v>13.195467709974087</v>
      </c>
      <c r="J66" s="6">
        <f t="shared" si="50"/>
        <v>14.148459184399687</v>
      </c>
      <c r="K66" s="6">
        <f t="shared" si="50"/>
        <v>19.141610087293888</v>
      </c>
      <c r="L66" s="6">
        <f t="shared" si="50"/>
        <v>19.96584789176409</v>
      </c>
      <c r="M66" s="6">
        <f t="shared" si="50"/>
        <v>24.036566444416486</v>
      </c>
      <c r="N66" s="6">
        <f t="shared" si="50"/>
        <v>21.145935357492654</v>
      </c>
      <c r="O66" s="6">
        <f t="shared" si="37"/>
        <v>19.919359081309796</v>
      </c>
      <c r="P66" s="6">
        <f t="shared" si="37"/>
        <v>19.917031158407358</v>
      </c>
      <c r="Q66" s="6">
        <f t="shared" si="38"/>
        <v>19.919359081309796</v>
      </c>
      <c r="R66" s="6"/>
      <c r="S66" s="6">
        <f t="shared" si="40"/>
        <v>11.046354331063716</v>
      </c>
      <c r="T66" s="6"/>
      <c r="U66" s="6"/>
      <c r="AH66">
        <v>92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H60"/>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S2" sqref="S2:AF2"/>
    </sheetView>
  </sheetViews>
  <sheetFormatPr defaultColWidth="9.140625" defaultRowHeight="15"/>
  <cols>
    <col min="1" max="1" width="14.8515625" style="0" customWidth="1"/>
    <col min="2" max="2" width="26.421875" style="3" customWidth="1"/>
    <col min="3" max="4" width="6.421875" style="0" customWidth="1"/>
    <col min="5" max="5" width="6.140625" style="0" customWidth="1"/>
    <col min="6" max="6" width="6.28125" style="0" customWidth="1"/>
    <col min="7" max="7" width="6.421875" style="0" customWidth="1"/>
    <col min="8" max="8" width="6.140625" style="0" customWidth="1"/>
    <col min="9" max="9" width="6.421875" style="0" customWidth="1"/>
    <col min="10" max="10" width="6.28125" style="0" customWidth="1"/>
    <col min="11" max="11" width="6.140625" style="0" customWidth="1"/>
    <col min="12" max="12" width="6.421875" style="0" customWidth="1"/>
    <col min="13" max="13" width="6.57421875" style="0" customWidth="1"/>
    <col min="14" max="14" width="6.7109375" style="0" customWidth="1"/>
    <col min="15" max="15" width="7.7109375" style="0" customWidth="1"/>
    <col min="16" max="16" width="8.00390625" style="0" customWidth="1"/>
    <col min="17" max="17" width="7.7109375" style="0" customWidth="1"/>
    <col min="18" max="18" width="1.7109375" style="0" customWidth="1"/>
    <col min="19" max="19" width="6.28125" style="0" customWidth="1"/>
    <col min="20" max="20" width="6.57421875" style="0" customWidth="1"/>
    <col min="21" max="23" width="5.7109375" style="0" customWidth="1"/>
    <col min="24" max="24" width="6.28125" style="0" customWidth="1"/>
    <col min="25" max="30" width="5.7109375" style="0" customWidth="1"/>
    <col min="31" max="32" width="7.7109375" style="0" customWidth="1"/>
    <col min="33" max="33" width="3.7109375" style="0" customWidth="1"/>
    <col min="34" max="34" width="4.8515625" style="0" customWidth="1"/>
  </cols>
  <sheetData>
    <row r="1" spans="1:34" ht="28.5">
      <c r="A1" s="1" t="s">
        <v>0</v>
      </c>
      <c r="B1" s="2" t="s">
        <v>1</v>
      </c>
      <c r="C1" s="4" t="s">
        <v>66</v>
      </c>
      <c r="D1" s="1" t="s">
        <v>2</v>
      </c>
      <c r="E1" s="1" t="s">
        <v>3</v>
      </c>
      <c r="F1" s="1" t="s">
        <v>4</v>
      </c>
      <c r="G1" s="1" t="s">
        <v>5</v>
      </c>
      <c r="H1" s="1" t="s">
        <v>9</v>
      </c>
      <c r="I1" s="1" t="s">
        <v>10</v>
      </c>
      <c r="J1" s="1" t="s">
        <v>11</v>
      </c>
      <c r="K1" s="1" t="s">
        <v>12</v>
      </c>
      <c r="L1" s="1" t="s">
        <v>13</v>
      </c>
      <c r="M1" s="1" t="s">
        <v>14</v>
      </c>
      <c r="N1" s="1" t="s">
        <v>15</v>
      </c>
      <c r="O1" s="2" t="s">
        <v>113</v>
      </c>
      <c r="P1" s="2" t="s">
        <v>112</v>
      </c>
      <c r="Q1" s="2" t="s">
        <v>100</v>
      </c>
      <c r="S1" s="4" t="s">
        <v>66</v>
      </c>
      <c r="T1" s="1" t="s">
        <v>2</v>
      </c>
      <c r="U1" s="1" t="s">
        <v>3</v>
      </c>
      <c r="V1" s="1" t="s">
        <v>4</v>
      </c>
      <c r="W1" s="1" t="s">
        <v>5</v>
      </c>
      <c r="X1" s="1" t="s">
        <v>9</v>
      </c>
      <c r="Y1" s="1" t="s">
        <v>10</v>
      </c>
      <c r="Z1" s="1" t="s">
        <v>11</v>
      </c>
      <c r="AA1" s="1" t="s">
        <v>12</v>
      </c>
      <c r="AB1" s="1" t="s">
        <v>13</v>
      </c>
      <c r="AC1" s="1" t="s">
        <v>14</v>
      </c>
      <c r="AD1" s="1" t="s">
        <v>15</v>
      </c>
      <c r="AE1" s="2" t="s">
        <v>113</v>
      </c>
      <c r="AF1" s="2" t="s">
        <v>112</v>
      </c>
      <c r="AH1">
        <v>0</v>
      </c>
    </row>
    <row r="2" spans="1:34" ht="14.25">
      <c r="A2" t="s">
        <v>6</v>
      </c>
      <c r="C2">
        <v>16603</v>
      </c>
      <c r="D2">
        <v>15357</v>
      </c>
      <c r="E2">
        <v>25113</v>
      </c>
      <c r="F2">
        <v>15215</v>
      </c>
      <c r="G2">
        <v>19058</v>
      </c>
      <c r="H2">
        <v>20437</v>
      </c>
      <c r="I2">
        <v>19929</v>
      </c>
      <c r="J2">
        <v>19929</v>
      </c>
      <c r="K2">
        <v>18182</v>
      </c>
      <c r="L2">
        <v>20850</v>
      </c>
      <c r="M2">
        <v>25767</v>
      </c>
      <c r="N2">
        <v>14766</v>
      </c>
      <c r="O2" s="7">
        <f>ROUND(Q2/12,0)</f>
        <v>19267</v>
      </c>
      <c r="P2">
        <f>ROUND(Q2/COUNT(C2:N2),0)</f>
        <v>19267</v>
      </c>
      <c r="Q2" s="7">
        <f>SUM(C2:N2)</f>
        <v>231206</v>
      </c>
      <c r="S2">
        <v>234</v>
      </c>
      <c r="T2">
        <v>234</v>
      </c>
      <c r="U2">
        <v>236</v>
      </c>
      <c r="V2">
        <v>238</v>
      </c>
      <c r="W2">
        <v>238</v>
      </c>
      <c r="X2">
        <v>238</v>
      </c>
      <c r="Y2">
        <v>241</v>
      </c>
      <c r="Z2">
        <v>242</v>
      </c>
      <c r="AA2">
        <v>247</v>
      </c>
      <c r="AB2">
        <v>250</v>
      </c>
      <c r="AC2">
        <v>250</v>
      </c>
      <c r="AD2">
        <v>250</v>
      </c>
      <c r="AE2">
        <f>ROUND(SUM(S2:AD2)/12,0)</f>
        <v>242</v>
      </c>
      <c r="AF2">
        <f>ROUND(SUM(S2:AD2)/COUNT(S2:AD2),0)</f>
        <v>242</v>
      </c>
      <c r="AH2">
        <v>1</v>
      </c>
    </row>
    <row r="3" spans="1:34" ht="14.25">
      <c r="A3" t="s">
        <v>18</v>
      </c>
      <c r="B3" s="3" t="s">
        <v>19</v>
      </c>
      <c r="C3">
        <v>339</v>
      </c>
      <c r="D3">
        <v>448</v>
      </c>
      <c r="E3">
        <v>734</v>
      </c>
      <c r="F3">
        <v>509</v>
      </c>
      <c r="G3">
        <v>535</v>
      </c>
      <c r="H3">
        <v>424</v>
      </c>
      <c r="I3">
        <v>464</v>
      </c>
      <c r="J3">
        <v>515</v>
      </c>
      <c r="K3">
        <v>534</v>
      </c>
      <c r="L3">
        <v>714</v>
      </c>
      <c r="M3">
        <v>931</v>
      </c>
      <c r="N3">
        <v>437</v>
      </c>
      <c r="O3" s="7">
        <f>ROUND(Q3/12,0)</f>
        <v>549</v>
      </c>
      <c r="P3">
        <f>ROUND(Q3/COUNT(C3:N3),0)</f>
        <v>549</v>
      </c>
      <c r="Q3" s="7">
        <f>SUM(C3:N3)</f>
        <v>6584</v>
      </c>
      <c r="S3">
        <v>2</v>
      </c>
      <c r="T3">
        <v>2</v>
      </c>
      <c r="U3">
        <v>2</v>
      </c>
      <c r="V3">
        <v>2</v>
      </c>
      <c r="W3">
        <v>2</v>
      </c>
      <c r="X3">
        <v>2</v>
      </c>
      <c r="Y3">
        <v>2</v>
      </c>
      <c r="Z3">
        <v>2</v>
      </c>
      <c r="AA3">
        <v>2</v>
      </c>
      <c r="AB3">
        <v>2</v>
      </c>
      <c r="AC3">
        <v>2</v>
      </c>
      <c r="AD3">
        <v>2</v>
      </c>
      <c r="AE3">
        <f>ROUND(SUM(S3:AD3)/12,0)</f>
        <v>2</v>
      </c>
      <c r="AF3">
        <f>ROUND(SUM(S3:AD3)/COUNT(S3:AD3),0)</f>
        <v>2</v>
      </c>
      <c r="AH3">
        <v>2</v>
      </c>
    </row>
    <row r="4" spans="1:34" ht="14.25">
      <c r="A4" t="s">
        <v>73</v>
      </c>
      <c r="C4" s="7">
        <f aca="true" t="shared" si="0" ref="C4:N4">C2/S2</f>
        <v>70.95299145299145</v>
      </c>
      <c r="D4" s="7">
        <f t="shared" si="0"/>
        <v>65.62820512820512</v>
      </c>
      <c r="E4" s="7">
        <f t="shared" si="0"/>
        <v>106.41101694915254</v>
      </c>
      <c r="F4" s="7">
        <f t="shared" si="0"/>
        <v>63.92857142857143</v>
      </c>
      <c r="G4" s="7">
        <f t="shared" si="0"/>
        <v>80.07563025210084</v>
      </c>
      <c r="H4" s="7">
        <f t="shared" si="0"/>
        <v>85.86974789915966</v>
      </c>
      <c r="I4" s="7">
        <f t="shared" si="0"/>
        <v>82.69294605809128</v>
      </c>
      <c r="J4" s="7">
        <f t="shared" si="0"/>
        <v>82.35123966942149</v>
      </c>
      <c r="K4" s="7">
        <f t="shared" si="0"/>
        <v>73.61133603238866</v>
      </c>
      <c r="L4" s="7">
        <f t="shared" si="0"/>
        <v>83.4</v>
      </c>
      <c r="M4" s="7">
        <f t="shared" si="0"/>
        <v>103.068</v>
      </c>
      <c r="N4" s="7">
        <f t="shared" si="0"/>
        <v>59.064</v>
      </c>
      <c r="O4" s="7">
        <f>ROUND(Q4/12,0)</f>
        <v>80</v>
      </c>
      <c r="P4">
        <f>ROUND(Q4/COUNT(C4:N4),0)</f>
        <v>80</v>
      </c>
      <c r="Q4" s="7">
        <f>SUM(C4:N4)</f>
        <v>957.0536848700824</v>
      </c>
      <c r="S4" s="7">
        <f aca="true" t="shared" si="1" ref="S4:AD4">S2/2</f>
        <v>117</v>
      </c>
      <c r="T4" s="7">
        <f t="shared" si="1"/>
        <v>117</v>
      </c>
      <c r="U4" s="7">
        <f t="shared" si="1"/>
        <v>118</v>
      </c>
      <c r="V4" s="7">
        <f t="shared" si="1"/>
        <v>119</v>
      </c>
      <c r="W4" s="7">
        <f t="shared" si="1"/>
        <v>119</v>
      </c>
      <c r="X4" s="7">
        <f t="shared" si="1"/>
        <v>119</v>
      </c>
      <c r="Y4" s="7">
        <f t="shared" si="1"/>
        <v>120.5</v>
      </c>
      <c r="Z4" s="7">
        <f t="shared" si="1"/>
        <v>121</v>
      </c>
      <c r="AA4" s="7">
        <f t="shared" si="1"/>
        <v>123.5</v>
      </c>
      <c r="AB4" s="7">
        <f t="shared" si="1"/>
        <v>125</v>
      </c>
      <c r="AC4" s="7">
        <f t="shared" si="1"/>
        <v>125</v>
      </c>
      <c r="AD4" s="7">
        <f t="shared" si="1"/>
        <v>125</v>
      </c>
      <c r="AE4">
        <f>ROUND(SUM(S4:AD4)/12,0)</f>
        <v>121</v>
      </c>
      <c r="AF4">
        <f>ROUND(SUM(S4:AD4)/COUNT(S4:AD4),0)</f>
        <v>121</v>
      </c>
      <c r="AH4">
        <v>3</v>
      </c>
    </row>
    <row r="5" spans="3:34" ht="14.25">
      <c r="C5" s="11">
        <f>C6/C3</f>
        <v>7.551622418879056</v>
      </c>
      <c r="D5" s="11">
        <f aca="true" t="shared" si="2" ref="D5:N5">D6/D3</f>
        <v>5.426339285714286</v>
      </c>
      <c r="E5" s="11">
        <f t="shared" si="2"/>
        <v>3.888283378746594</v>
      </c>
      <c r="F5" s="11">
        <f t="shared" si="2"/>
        <v>5.017681728880157</v>
      </c>
      <c r="G5" s="11">
        <f t="shared" si="2"/>
        <v>6.059813084112149</v>
      </c>
      <c r="H5" s="11">
        <f t="shared" si="2"/>
        <v>5.686320754716981</v>
      </c>
      <c r="I5" s="11">
        <f t="shared" si="2"/>
        <v>4.872844827586207</v>
      </c>
      <c r="J5" s="11">
        <f t="shared" si="2"/>
        <v>6.970873786407767</v>
      </c>
      <c r="K5" s="11">
        <f t="shared" si="2"/>
        <v>5.357677902621723</v>
      </c>
      <c r="L5" s="11">
        <f t="shared" si="2"/>
        <v>4.65546218487395</v>
      </c>
      <c r="M5" s="11">
        <f t="shared" si="2"/>
        <v>3.978517722878625</v>
      </c>
      <c r="N5" s="11">
        <f t="shared" si="2"/>
        <v>5.368421052631579</v>
      </c>
      <c r="O5" s="7"/>
      <c r="P5" s="7"/>
      <c r="Q5" s="7"/>
      <c r="S5" s="7"/>
      <c r="T5" s="7"/>
      <c r="U5" s="7"/>
      <c r="V5" s="7"/>
      <c r="W5" s="7"/>
      <c r="X5" s="7"/>
      <c r="Y5" s="7"/>
      <c r="Z5" s="7"/>
      <c r="AA5" s="7"/>
      <c r="AB5" s="7"/>
      <c r="AC5" s="7"/>
      <c r="AD5" s="7"/>
      <c r="AE5" s="7"/>
      <c r="AF5" s="7"/>
      <c r="AH5">
        <v>4</v>
      </c>
    </row>
    <row r="6" spans="1:34" ht="42.75">
      <c r="A6" t="s">
        <v>7</v>
      </c>
      <c r="B6" s="3" t="s">
        <v>8</v>
      </c>
      <c r="C6">
        <v>2560</v>
      </c>
      <c r="D6">
        <v>2431</v>
      </c>
      <c r="E6">
        <v>2854</v>
      </c>
      <c r="F6">
        <v>2554</v>
      </c>
      <c r="G6">
        <v>3242</v>
      </c>
      <c r="H6">
        <v>2411</v>
      </c>
      <c r="I6">
        <v>2261</v>
      </c>
      <c r="J6">
        <v>3590</v>
      </c>
      <c r="K6">
        <v>2861</v>
      </c>
      <c r="L6">
        <v>3324</v>
      </c>
      <c r="M6">
        <v>3704</v>
      </c>
      <c r="N6">
        <v>2346</v>
      </c>
      <c r="O6" s="7">
        <f>ROUND(Q6/12,0)</f>
        <v>2845</v>
      </c>
      <c r="P6">
        <f>ROUND(Q6/COUNT(C6:N6),0)</f>
        <v>2845</v>
      </c>
      <c r="Q6" s="7">
        <f>SUM(C6:N6)</f>
        <v>34138</v>
      </c>
      <c r="S6">
        <v>1</v>
      </c>
      <c r="T6">
        <v>1</v>
      </c>
      <c r="U6">
        <v>1</v>
      </c>
      <c r="V6">
        <v>1</v>
      </c>
      <c r="W6">
        <v>1</v>
      </c>
      <c r="X6">
        <v>1</v>
      </c>
      <c r="Y6">
        <v>1</v>
      </c>
      <c r="Z6">
        <v>1</v>
      </c>
      <c r="AA6">
        <v>1</v>
      </c>
      <c r="AB6">
        <v>1</v>
      </c>
      <c r="AC6">
        <v>1</v>
      </c>
      <c r="AD6">
        <v>1</v>
      </c>
      <c r="AE6">
        <f aca="true" t="shared" si="3" ref="AE6:AE32">ROUND(SUM(S6:AD6)/12,0)</f>
        <v>1</v>
      </c>
      <c r="AF6">
        <f aca="true" t="shared" si="4" ref="AF6:AF32">ROUND(SUM(S6:AD6)/COUNT(S6:AD6),0)</f>
        <v>1</v>
      </c>
      <c r="AH6">
        <v>5</v>
      </c>
    </row>
    <row r="7" spans="1:34" ht="42.75">
      <c r="A7" t="s">
        <v>17</v>
      </c>
      <c r="B7" s="3" t="s">
        <v>16</v>
      </c>
      <c r="C7">
        <v>138</v>
      </c>
      <c r="D7">
        <v>90</v>
      </c>
      <c r="E7">
        <v>189</v>
      </c>
      <c r="F7">
        <v>145</v>
      </c>
      <c r="G7">
        <v>125</v>
      </c>
      <c r="H7">
        <v>126</v>
      </c>
      <c r="I7">
        <v>134</v>
      </c>
      <c r="J7">
        <v>118</v>
      </c>
      <c r="K7">
        <v>177</v>
      </c>
      <c r="L7">
        <v>208</v>
      </c>
      <c r="M7">
        <v>140</v>
      </c>
      <c r="N7">
        <v>121</v>
      </c>
      <c r="O7" s="7">
        <f aca="true" t="shared" si="5" ref="O7:O32">ROUND(Q7/12,0)</f>
        <v>143</v>
      </c>
      <c r="P7">
        <f aca="true" t="shared" si="6" ref="P7:P32">ROUND(Q7/COUNT(C7:N7),0)</f>
        <v>143</v>
      </c>
      <c r="Q7" s="7">
        <f aca="true" t="shared" si="7" ref="Q7:Q32">SUM(C7:N7)</f>
        <v>1711</v>
      </c>
      <c r="S7">
        <v>22</v>
      </c>
      <c r="T7">
        <v>38</v>
      </c>
      <c r="U7">
        <v>32</v>
      </c>
      <c r="V7">
        <v>18</v>
      </c>
      <c r="W7">
        <v>27</v>
      </c>
      <c r="X7">
        <v>42</v>
      </c>
      <c r="Y7">
        <v>42</v>
      </c>
      <c r="Z7">
        <v>28</v>
      </c>
      <c r="AA7">
        <v>12</v>
      </c>
      <c r="AB7">
        <v>14</v>
      </c>
      <c r="AC7">
        <v>46</v>
      </c>
      <c r="AD7">
        <v>22</v>
      </c>
      <c r="AE7">
        <f t="shared" si="3"/>
        <v>29</v>
      </c>
      <c r="AF7">
        <f t="shared" si="4"/>
        <v>29</v>
      </c>
      <c r="AH7">
        <v>6</v>
      </c>
    </row>
    <row r="8" spans="1:34" ht="57">
      <c r="A8" t="s">
        <v>56</v>
      </c>
      <c r="B8" s="3" t="s">
        <v>57</v>
      </c>
      <c r="C8">
        <v>43</v>
      </c>
      <c r="D8">
        <v>26</v>
      </c>
      <c r="E8">
        <v>46</v>
      </c>
      <c r="F8">
        <v>24</v>
      </c>
      <c r="G8">
        <v>40</v>
      </c>
      <c r="H8">
        <v>51</v>
      </c>
      <c r="I8">
        <v>49</v>
      </c>
      <c r="J8">
        <v>20</v>
      </c>
      <c r="K8">
        <v>39</v>
      </c>
      <c r="L8">
        <v>42</v>
      </c>
      <c r="M8">
        <v>62</v>
      </c>
      <c r="N8">
        <v>46</v>
      </c>
      <c r="O8" s="7">
        <f t="shared" si="5"/>
        <v>41</v>
      </c>
      <c r="P8">
        <f t="shared" si="6"/>
        <v>41</v>
      </c>
      <c r="Q8" s="7">
        <f t="shared" si="7"/>
        <v>488</v>
      </c>
      <c r="S8">
        <v>126</v>
      </c>
      <c r="T8">
        <v>160</v>
      </c>
      <c r="U8">
        <v>149</v>
      </c>
      <c r="V8">
        <v>164</v>
      </c>
      <c r="W8">
        <v>127</v>
      </c>
      <c r="X8">
        <v>132</v>
      </c>
      <c r="Y8">
        <v>130</v>
      </c>
      <c r="Z8">
        <v>190</v>
      </c>
      <c r="AA8">
        <v>142</v>
      </c>
      <c r="AB8">
        <v>140</v>
      </c>
      <c r="AC8">
        <v>117</v>
      </c>
      <c r="AD8">
        <v>100</v>
      </c>
      <c r="AE8">
        <f t="shared" si="3"/>
        <v>140</v>
      </c>
      <c r="AF8">
        <f t="shared" si="4"/>
        <v>140</v>
      </c>
      <c r="AH8">
        <v>7</v>
      </c>
    </row>
    <row r="9" spans="1:34" ht="42.75">
      <c r="A9" t="s">
        <v>60</v>
      </c>
      <c r="B9" s="3" t="s">
        <v>61</v>
      </c>
      <c r="C9">
        <v>14</v>
      </c>
      <c r="D9">
        <v>8</v>
      </c>
      <c r="E9">
        <v>9</v>
      </c>
      <c r="F9">
        <v>9</v>
      </c>
      <c r="G9">
        <v>9</v>
      </c>
      <c r="H9">
        <v>7</v>
      </c>
      <c r="I9">
        <v>10</v>
      </c>
      <c r="J9">
        <v>15</v>
      </c>
      <c r="K9">
        <v>17</v>
      </c>
      <c r="L9">
        <v>13</v>
      </c>
      <c r="M9">
        <v>13</v>
      </c>
      <c r="N9">
        <v>6</v>
      </c>
      <c r="O9" s="7">
        <f t="shared" si="5"/>
        <v>11</v>
      </c>
      <c r="P9">
        <f t="shared" si="6"/>
        <v>11</v>
      </c>
      <c r="Q9" s="7">
        <f t="shared" si="7"/>
        <v>130</v>
      </c>
      <c r="S9">
        <v>227</v>
      </c>
      <c r="T9">
        <v>229</v>
      </c>
      <c r="U9">
        <v>226</v>
      </c>
      <c r="V9">
        <v>225</v>
      </c>
      <c r="W9">
        <v>231</v>
      </c>
      <c r="X9">
        <v>234</v>
      </c>
      <c r="Y9">
        <v>226</v>
      </c>
      <c r="Z9">
        <v>204</v>
      </c>
      <c r="AA9">
        <v>206</v>
      </c>
      <c r="AB9">
        <v>219</v>
      </c>
      <c r="AC9">
        <v>221</v>
      </c>
      <c r="AD9">
        <v>223</v>
      </c>
      <c r="AE9">
        <f t="shared" si="3"/>
        <v>223</v>
      </c>
      <c r="AF9">
        <f t="shared" si="4"/>
        <v>223</v>
      </c>
      <c r="AH9">
        <v>8</v>
      </c>
    </row>
    <row r="10" spans="1:34" ht="42.75">
      <c r="A10" t="s">
        <v>26</v>
      </c>
      <c r="B10" s="3" t="s">
        <v>27</v>
      </c>
      <c r="C10">
        <v>53</v>
      </c>
      <c r="D10">
        <v>51</v>
      </c>
      <c r="E10">
        <v>135</v>
      </c>
      <c r="F10">
        <v>49</v>
      </c>
      <c r="G10">
        <v>54</v>
      </c>
      <c r="H10">
        <v>115</v>
      </c>
      <c r="I10">
        <v>105</v>
      </c>
      <c r="J10">
        <v>72</v>
      </c>
      <c r="K10">
        <v>72</v>
      </c>
      <c r="L10">
        <v>80</v>
      </c>
      <c r="M10">
        <v>128</v>
      </c>
      <c r="N10">
        <v>45</v>
      </c>
      <c r="O10" s="7">
        <f t="shared" si="5"/>
        <v>80</v>
      </c>
      <c r="P10">
        <f t="shared" si="6"/>
        <v>80</v>
      </c>
      <c r="Q10" s="7">
        <f t="shared" si="7"/>
        <v>959</v>
      </c>
      <c r="S10">
        <v>104</v>
      </c>
      <c r="T10">
        <v>91</v>
      </c>
      <c r="U10">
        <v>53</v>
      </c>
      <c r="V10">
        <v>81</v>
      </c>
      <c r="W10">
        <v>92</v>
      </c>
      <c r="X10">
        <v>45</v>
      </c>
      <c r="Y10">
        <v>62</v>
      </c>
      <c r="Z10">
        <v>59</v>
      </c>
      <c r="AA10">
        <v>69</v>
      </c>
      <c r="AB10">
        <v>78</v>
      </c>
      <c r="AC10">
        <v>56</v>
      </c>
      <c r="AD10">
        <v>101</v>
      </c>
      <c r="AE10">
        <f t="shared" si="3"/>
        <v>74</v>
      </c>
      <c r="AF10">
        <f t="shared" si="4"/>
        <v>74</v>
      </c>
      <c r="AH10">
        <v>9</v>
      </c>
    </row>
    <row r="11" spans="1:34" ht="28.5">
      <c r="A11" t="s">
        <v>30</v>
      </c>
      <c r="B11" s="3" t="s">
        <v>31</v>
      </c>
      <c r="C11">
        <v>64</v>
      </c>
      <c r="D11">
        <v>59</v>
      </c>
      <c r="E11">
        <v>131</v>
      </c>
      <c r="F11">
        <v>43</v>
      </c>
      <c r="G11">
        <v>85</v>
      </c>
      <c r="H11">
        <v>83</v>
      </c>
      <c r="I11">
        <v>92</v>
      </c>
      <c r="J11">
        <v>61</v>
      </c>
      <c r="K11">
        <v>69</v>
      </c>
      <c r="L11">
        <v>88</v>
      </c>
      <c r="M11">
        <v>163</v>
      </c>
      <c r="N11">
        <v>68</v>
      </c>
      <c r="O11" s="7">
        <f t="shared" si="5"/>
        <v>84</v>
      </c>
      <c r="P11">
        <f t="shared" si="6"/>
        <v>84</v>
      </c>
      <c r="Q11" s="7">
        <f t="shared" si="7"/>
        <v>1006</v>
      </c>
      <c r="S11">
        <v>71</v>
      </c>
      <c r="T11">
        <v>73</v>
      </c>
      <c r="U11">
        <v>56</v>
      </c>
      <c r="V11">
        <v>95</v>
      </c>
      <c r="W11">
        <v>60</v>
      </c>
      <c r="X11">
        <v>85</v>
      </c>
      <c r="Y11">
        <v>68</v>
      </c>
      <c r="Z11">
        <v>76</v>
      </c>
      <c r="AA11">
        <v>73</v>
      </c>
      <c r="AB11">
        <v>65</v>
      </c>
      <c r="AC11">
        <v>36</v>
      </c>
      <c r="AD11">
        <v>57</v>
      </c>
      <c r="AE11">
        <f t="shared" si="3"/>
        <v>68</v>
      </c>
      <c r="AF11">
        <f t="shared" si="4"/>
        <v>68</v>
      </c>
      <c r="AH11">
        <v>10</v>
      </c>
    </row>
    <row r="12" spans="1:34" ht="42.75">
      <c r="A12" t="s">
        <v>36</v>
      </c>
      <c r="B12" s="3" t="s">
        <v>37</v>
      </c>
      <c r="C12">
        <v>63</v>
      </c>
      <c r="D12">
        <v>53</v>
      </c>
      <c r="E12">
        <v>100</v>
      </c>
      <c r="F12">
        <v>45</v>
      </c>
      <c r="G12">
        <v>70</v>
      </c>
      <c r="H12">
        <v>86</v>
      </c>
      <c r="I12">
        <v>84</v>
      </c>
      <c r="J12">
        <v>51</v>
      </c>
      <c r="K12">
        <v>53</v>
      </c>
      <c r="L12">
        <v>76</v>
      </c>
      <c r="M12">
        <v>134</v>
      </c>
      <c r="N12">
        <v>50</v>
      </c>
      <c r="O12" s="7">
        <f t="shared" si="5"/>
        <v>72</v>
      </c>
      <c r="P12">
        <f t="shared" si="6"/>
        <v>72</v>
      </c>
      <c r="Q12" s="7">
        <f t="shared" si="7"/>
        <v>865</v>
      </c>
      <c r="S12">
        <v>75</v>
      </c>
      <c r="T12">
        <v>87</v>
      </c>
      <c r="U12">
        <v>86</v>
      </c>
      <c r="V12">
        <v>92</v>
      </c>
      <c r="W12">
        <v>77</v>
      </c>
      <c r="X12">
        <v>79</v>
      </c>
      <c r="Y12">
        <v>78</v>
      </c>
      <c r="Z12">
        <v>91</v>
      </c>
      <c r="AA12">
        <v>98</v>
      </c>
      <c r="AB12">
        <v>81</v>
      </c>
      <c r="AC12">
        <v>51</v>
      </c>
      <c r="AD12">
        <v>89</v>
      </c>
      <c r="AE12">
        <f t="shared" si="3"/>
        <v>82</v>
      </c>
      <c r="AF12">
        <f t="shared" si="4"/>
        <v>82</v>
      </c>
      <c r="AH12">
        <v>11</v>
      </c>
    </row>
    <row r="13" spans="1:34" ht="42.75">
      <c r="A13" t="s">
        <v>34</v>
      </c>
      <c r="B13" s="3" t="s">
        <v>35</v>
      </c>
      <c r="C13">
        <v>36</v>
      </c>
      <c r="D13">
        <v>31</v>
      </c>
      <c r="E13">
        <v>64</v>
      </c>
      <c r="F13">
        <v>32</v>
      </c>
      <c r="G13">
        <v>37</v>
      </c>
      <c r="H13">
        <v>62</v>
      </c>
      <c r="I13">
        <v>61</v>
      </c>
      <c r="J13">
        <v>54</v>
      </c>
      <c r="K13">
        <v>53</v>
      </c>
      <c r="L13">
        <v>36</v>
      </c>
      <c r="M13">
        <v>69</v>
      </c>
      <c r="N13">
        <v>44</v>
      </c>
      <c r="O13" s="7">
        <f t="shared" si="5"/>
        <v>48</v>
      </c>
      <c r="P13">
        <f t="shared" si="6"/>
        <v>48</v>
      </c>
      <c r="Q13" s="7">
        <f t="shared" si="7"/>
        <v>579</v>
      </c>
      <c r="S13">
        <v>145</v>
      </c>
      <c r="T13">
        <v>142</v>
      </c>
      <c r="U13">
        <v>121</v>
      </c>
      <c r="V13">
        <v>134</v>
      </c>
      <c r="W13">
        <v>138</v>
      </c>
      <c r="X13" s="5">
        <v>109</v>
      </c>
      <c r="Y13" s="5">
        <v>112</v>
      </c>
      <c r="Z13">
        <v>84</v>
      </c>
      <c r="AA13">
        <v>96</v>
      </c>
      <c r="AB13">
        <v>162</v>
      </c>
      <c r="AC13">
        <v>102</v>
      </c>
      <c r="AD13">
        <v>105</v>
      </c>
      <c r="AE13">
        <f t="shared" si="3"/>
        <v>121</v>
      </c>
      <c r="AF13">
        <f t="shared" si="4"/>
        <v>121</v>
      </c>
      <c r="AH13">
        <v>12</v>
      </c>
    </row>
    <row r="14" spans="1:34" ht="42.75">
      <c r="A14" t="s">
        <v>52</v>
      </c>
      <c r="B14" s="3" t="s">
        <v>53</v>
      </c>
      <c r="C14">
        <v>34</v>
      </c>
      <c r="D14">
        <v>20</v>
      </c>
      <c r="E14">
        <v>58</v>
      </c>
      <c r="F14">
        <v>24</v>
      </c>
      <c r="G14">
        <v>31</v>
      </c>
      <c r="H14">
        <v>55</v>
      </c>
      <c r="I14">
        <v>42</v>
      </c>
      <c r="J14">
        <v>22</v>
      </c>
      <c r="K14">
        <v>33</v>
      </c>
      <c r="L14">
        <v>49</v>
      </c>
      <c r="M14">
        <v>45</v>
      </c>
      <c r="N14">
        <v>40</v>
      </c>
      <c r="O14" s="7">
        <f t="shared" si="5"/>
        <v>38</v>
      </c>
      <c r="P14">
        <f t="shared" si="6"/>
        <v>38</v>
      </c>
      <c r="Q14" s="7">
        <f t="shared" si="7"/>
        <v>453</v>
      </c>
      <c r="S14">
        <v>154</v>
      </c>
      <c r="T14">
        <v>183</v>
      </c>
      <c r="U14">
        <v>129</v>
      </c>
      <c r="V14">
        <v>165</v>
      </c>
      <c r="W14">
        <v>157</v>
      </c>
      <c r="X14">
        <v>123</v>
      </c>
      <c r="Y14">
        <v>139</v>
      </c>
      <c r="Z14">
        <v>185</v>
      </c>
      <c r="AA14">
        <v>160</v>
      </c>
      <c r="AB14">
        <v>123</v>
      </c>
      <c r="AC14">
        <v>139</v>
      </c>
      <c r="AD14">
        <v>119</v>
      </c>
      <c r="AE14">
        <f t="shared" si="3"/>
        <v>148</v>
      </c>
      <c r="AF14">
        <f t="shared" si="4"/>
        <v>148</v>
      </c>
      <c r="AH14">
        <v>13</v>
      </c>
    </row>
    <row r="15" spans="1:34" ht="42.75">
      <c r="A15" t="s">
        <v>49</v>
      </c>
      <c r="B15" s="3" t="s">
        <v>48</v>
      </c>
      <c r="C15">
        <v>54</v>
      </c>
      <c r="D15">
        <v>43</v>
      </c>
      <c r="E15">
        <v>67</v>
      </c>
      <c r="F15">
        <v>32</v>
      </c>
      <c r="G15">
        <v>41</v>
      </c>
      <c r="H15">
        <v>73</v>
      </c>
      <c r="I15">
        <v>37</v>
      </c>
      <c r="J15">
        <v>31</v>
      </c>
      <c r="K15">
        <v>29</v>
      </c>
      <c r="L15">
        <v>29</v>
      </c>
      <c r="M15">
        <v>59</v>
      </c>
      <c r="N15">
        <v>31</v>
      </c>
      <c r="O15" s="7">
        <f t="shared" si="5"/>
        <v>44</v>
      </c>
      <c r="P15">
        <f t="shared" si="6"/>
        <v>44</v>
      </c>
      <c r="Q15" s="7">
        <f t="shared" si="7"/>
        <v>526</v>
      </c>
      <c r="S15">
        <v>102</v>
      </c>
      <c r="T15">
        <v>106</v>
      </c>
      <c r="U15">
        <v>119</v>
      </c>
      <c r="V15">
        <v>135</v>
      </c>
      <c r="W15">
        <v>126</v>
      </c>
      <c r="X15">
        <v>97</v>
      </c>
      <c r="Y15">
        <v>149</v>
      </c>
      <c r="Z15">
        <v>154</v>
      </c>
      <c r="AA15">
        <v>172</v>
      </c>
      <c r="AB15">
        <v>172</v>
      </c>
      <c r="AC15">
        <v>121</v>
      </c>
      <c r="AD15">
        <v>137</v>
      </c>
      <c r="AE15">
        <f t="shared" si="3"/>
        <v>133</v>
      </c>
      <c r="AF15">
        <f t="shared" si="4"/>
        <v>133</v>
      </c>
      <c r="AH15">
        <v>14</v>
      </c>
    </row>
    <row r="16" spans="1:34" ht="28.5">
      <c r="A16" t="s">
        <v>58</v>
      </c>
      <c r="B16" s="3" t="s">
        <v>59</v>
      </c>
      <c r="C16">
        <v>24</v>
      </c>
      <c r="D16">
        <v>27</v>
      </c>
      <c r="E16">
        <v>19</v>
      </c>
      <c r="F16">
        <v>20</v>
      </c>
      <c r="G16">
        <v>26</v>
      </c>
      <c r="H16" s="5">
        <v>42</v>
      </c>
      <c r="I16">
        <v>17</v>
      </c>
      <c r="J16">
        <v>17</v>
      </c>
      <c r="K16">
        <v>26</v>
      </c>
      <c r="L16">
        <v>18</v>
      </c>
      <c r="M16">
        <v>21</v>
      </c>
      <c r="N16">
        <v>3</v>
      </c>
      <c r="O16" s="7">
        <f t="shared" si="5"/>
        <v>22</v>
      </c>
      <c r="P16">
        <f t="shared" si="6"/>
        <v>22</v>
      </c>
      <c r="Q16" s="7">
        <f t="shared" si="7"/>
        <v>260</v>
      </c>
      <c r="S16">
        <v>182</v>
      </c>
      <c r="T16">
        <v>157</v>
      </c>
      <c r="U16">
        <v>208</v>
      </c>
      <c r="V16">
        <v>186</v>
      </c>
      <c r="W16">
        <v>169</v>
      </c>
      <c r="X16">
        <v>150</v>
      </c>
      <c r="Y16">
        <v>198</v>
      </c>
      <c r="Z16">
        <v>199</v>
      </c>
      <c r="AA16">
        <v>179</v>
      </c>
      <c r="AB16">
        <v>202</v>
      </c>
      <c r="AC16">
        <v>188</v>
      </c>
      <c r="AD16">
        <v>242</v>
      </c>
      <c r="AE16">
        <f t="shared" si="3"/>
        <v>188</v>
      </c>
      <c r="AF16">
        <f t="shared" si="4"/>
        <v>188</v>
      </c>
      <c r="AH16">
        <v>15</v>
      </c>
    </row>
    <row r="17" spans="1:34" ht="42.75">
      <c r="A17" t="s">
        <v>38</v>
      </c>
      <c r="B17" s="3" t="s">
        <v>39</v>
      </c>
      <c r="C17">
        <v>41</v>
      </c>
      <c r="D17">
        <v>37</v>
      </c>
      <c r="E17">
        <v>118</v>
      </c>
      <c r="F17">
        <v>40</v>
      </c>
      <c r="G17">
        <v>32</v>
      </c>
      <c r="H17">
        <v>94</v>
      </c>
      <c r="I17">
        <v>73</v>
      </c>
      <c r="J17">
        <v>46</v>
      </c>
      <c r="K17">
        <v>42</v>
      </c>
      <c r="L17">
        <v>43</v>
      </c>
      <c r="M17">
        <v>75</v>
      </c>
      <c r="N17">
        <v>42</v>
      </c>
      <c r="O17" s="7">
        <f t="shared" si="5"/>
        <v>57</v>
      </c>
      <c r="P17">
        <f t="shared" si="6"/>
        <v>57</v>
      </c>
      <c r="Q17" s="7">
        <f t="shared" si="7"/>
        <v>683</v>
      </c>
      <c r="S17">
        <v>132</v>
      </c>
      <c r="T17">
        <v>125</v>
      </c>
      <c r="U17">
        <v>67</v>
      </c>
      <c r="V17">
        <v>103</v>
      </c>
      <c r="W17">
        <v>154</v>
      </c>
      <c r="X17">
        <v>67</v>
      </c>
      <c r="Y17">
        <v>92</v>
      </c>
      <c r="Z17">
        <v>100</v>
      </c>
      <c r="AA17">
        <v>134</v>
      </c>
      <c r="AB17">
        <v>136</v>
      </c>
      <c r="AC17">
        <v>97</v>
      </c>
      <c r="AD17">
        <v>112</v>
      </c>
      <c r="AE17">
        <f t="shared" si="3"/>
        <v>110</v>
      </c>
      <c r="AF17">
        <f t="shared" si="4"/>
        <v>110</v>
      </c>
      <c r="AH17">
        <v>16</v>
      </c>
    </row>
    <row r="18" spans="1:34" ht="28.5">
      <c r="A18" t="s">
        <v>28</v>
      </c>
      <c r="B18" s="3" t="s">
        <v>29</v>
      </c>
      <c r="C18">
        <v>64</v>
      </c>
      <c r="D18">
        <v>72</v>
      </c>
      <c r="E18">
        <v>146</v>
      </c>
      <c r="F18">
        <v>72</v>
      </c>
      <c r="G18">
        <v>71</v>
      </c>
      <c r="H18">
        <v>95</v>
      </c>
      <c r="I18">
        <v>88</v>
      </c>
      <c r="J18">
        <v>66</v>
      </c>
      <c r="K18">
        <v>78</v>
      </c>
      <c r="L18">
        <v>102</v>
      </c>
      <c r="M18">
        <v>118</v>
      </c>
      <c r="N18">
        <v>69</v>
      </c>
      <c r="O18" s="7">
        <f t="shared" si="5"/>
        <v>87</v>
      </c>
      <c r="P18">
        <f t="shared" si="6"/>
        <v>87</v>
      </c>
      <c r="Q18" s="7">
        <f t="shared" si="7"/>
        <v>1041</v>
      </c>
      <c r="S18">
        <v>69</v>
      </c>
      <c r="T18">
        <v>54</v>
      </c>
      <c r="U18">
        <v>44</v>
      </c>
      <c r="V18">
        <v>50</v>
      </c>
      <c r="W18">
        <v>73</v>
      </c>
      <c r="X18">
        <v>65</v>
      </c>
      <c r="Y18">
        <v>73</v>
      </c>
      <c r="Z18">
        <v>68</v>
      </c>
      <c r="AA18">
        <v>63</v>
      </c>
      <c r="AB18">
        <v>47</v>
      </c>
      <c r="AC18">
        <v>63</v>
      </c>
      <c r="AD18">
        <v>56</v>
      </c>
      <c r="AE18">
        <f t="shared" si="3"/>
        <v>60</v>
      </c>
      <c r="AF18">
        <f t="shared" si="4"/>
        <v>60</v>
      </c>
      <c r="AH18">
        <v>17</v>
      </c>
    </row>
    <row r="19" spans="1:34" ht="42.75">
      <c r="A19" t="s">
        <v>54</v>
      </c>
      <c r="B19" s="3" t="s">
        <v>55</v>
      </c>
      <c r="C19">
        <v>36</v>
      </c>
      <c r="D19">
        <v>20</v>
      </c>
      <c r="E19">
        <v>21</v>
      </c>
      <c r="F19">
        <v>25</v>
      </c>
      <c r="G19">
        <v>14</v>
      </c>
      <c r="H19">
        <v>10</v>
      </c>
      <c r="I19">
        <v>17</v>
      </c>
      <c r="J19">
        <v>22</v>
      </c>
      <c r="K19">
        <v>22</v>
      </c>
      <c r="L19">
        <v>34</v>
      </c>
      <c r="M19">
        <v>21</v>
      </c>
      <c r="N19">
        <v>10</v>
      </c>
      <c r="O19" s="7">
        <f t="shared" si="5"/>
        <v>21</v>
      </c>
      <c r="P19">
        <f t="shared" si="6"/>
        <v>21</v>
      </c>
      <c r="Q19" s="7">
        <f t="shared" si="7"/>
        <v>252</v>
      </c>
      <c r="S19">
        <v>149</v>
      </c>
      <c r="T19">
        <v>184</v>
      </c>
      <c r="U19">
        <v>202</v>
      </c>
      <c r="V19">
        <v>160</v>
      </c>
      <c r="W19">
        <v>213</v>
      </c>
      <c r="X19">
        <v>230</v>
      </c>
      <c r="Y19">
        <v>199</v>
      </c>
      <c r="Z19">
        <v>186</v>
      </c>
      <c r="AA19">
        <v>192</v>
      </c>
      <c r="AB19">
        <v>165</v>
      </c>
      <c r="AC19">
        <v>185</v>
      </c>
      <c r="AD19">
        <v>198</v>
      </c>
      <c r="AE19">
        <f t="shared" si="3"/>
        <v>189</v>
      </c>
      <c r="AF19">
        <f t="shared" si="4"/>
        <v>189</v>
      </c>
      <c r="AH19">
        <v>18</v>
      </c>
    </row>
    <row r="20" spans="1:34" ht="28.5">
      <c r="A20" t="s">
        <v>32</v>
      </c>
      <c r="B20" s="3" t="s">
        <v>33</v>
      </c>
      <c r="C20">
        <v>77</v>
      </c>
      <c r="D20">
        <v>57</v>
      </c>
      <c r="E20">
        <v>95</v>
      </c>
      <c r="F20">
        <v>51</v>
      </c>
      <c r="G20">
        <v>58</v>
      </c>
      <c r="H20">
        <v>108</v>
      </c>
      <c r="I20">
        <v>66</v>
      </c>
      <c r="J20">
        <v>61</v>
      </c>
      <c r="K20">
        <v>65</v>
      </c>
      <c r="L20">
        <v>85</v>
      </c>
      <c r="M20">
        <v>75</v>
      </c>
      <c r="N20">
        <v>41</v>
      </c>
      <c r="O20" s="7">
        <f t="shared" si="5"/>
        <v>70</v>
      </c>
      <c r="P20">
        <f t="shared" si="6"/>
        <v>70</v>
      </c>
      <c r="Q20" s="7">
        <f t="shared" si="7"/>
        <v>839</v>
      </c>
      <c r="S20">
        <v>55</v>
      </c>
      <c r="T20">
        <v>78</v>
      </c>
      <c r="U20">
        <v>89</v>
      </c>
      <c r="V20">
        <v>78</v>
      </c>
      <c r="W20">
        <v>86</v>
      </c>
      <c r="X20">
        <v>50</v>
      </c>
      <c r="Y20" s="5">
        <v>106</v>
      </c>
      <c r="Z20">
        <v>77</v>
      </c>
      <c r="AA20">
        <v>81</v>
      </c>
      <c r="AB20">
        <v>71</v>
      </c>
      <c r="AC20">
        <v>98</v>
      </c>
      <c r="AD20">
        <v>114</v>
      </c>
      <c r="AE20">
        <f t="shared" si="3"/>
        <v>82</v>
      </c>
      <c r="AF20">
        <f t="shared" si="4"/>
        <v>82</v>
      </c>
      <c r="AH20">
        <v>19</v>
      </c>
    </row>
    <row r="21" spans="1:34" ht="42.75">
      <c r="A21" t="s">
        <v>62</v>
      </c>
      <c r="B21" s="3" t="s">
        <v>43</v>
      </c>
      <c r="C21">
        <v>16</v>
      </c>
      <c r="D21">
        <v>15</v>
      </c>
      <c r="E21">
        <v>27</v>
      </c>
      <c r="F21">
        <v>14</v>
      </c>
      <c r="G21">
        <v>13</v>
      </c>
      <c r="H21">
        <v>15</v>
      </c>
      <c r="I21">
        <v>12</v>
      </c>
      <c r="J21">
        <v>12</v>
      </c>
      <c r="K21">
        <v>14</v>
      </c>
      <c r="L21">
        <v>11</v>
      </c>
      <c r="M21">
        <v>13</v>
      </c>
      <c r="N21">
        <v>5</v>
      </c>
      <c r="O21" s="7">
        <f t="shared" si="5"/>
        <v>14</v>
      </c>
      <c r="P21">
        <f t="shared" si="6"/>
        <v>14</v>
      </c>
      <c r="Q21" s="7">
        <f t="shared" si="7"/>
        <v>167</v>
      </c>
      <c r="S21">
        <v>215</v>
      </c>
      <c r="T21">
        <v>200</v>
      </c>
      <c r="U21">
        <v>184</v>
      </c>
      <c r="V21">
        <v>205</v>
      </c>
      <c r="W21">
        <v>220</v>
      </c>
      <c r="X21">
        <v>221</v>
      </c>
      <c r="Y21">
        <v>219</v>
      </c>
      <c r="Z21">
        <v>216</v>
      </c>
      <c r="AA21">
        <v>219</v>
      </c>
      <c r="AB21">
        <v>227</v>
      </c>
      <c r="AC21">
        <v>224</v>
      </c>
      <c r="AD21">
        <v>233</v>
      </c>
      <c r="AE21">
        <f t="shared" si="3"/>
        <v>215</v>
      </c>
      <c r="AF21">
        <f t="shared" si="4"/>
        <v>215</v>
      </c>
      <c r="AH21">
        <v>20</v>
      </c>
    </row>
    <row r="22" spans="1:34" ht="42.75">
      <c r="A22" t="s">
        <v>63</v>
      </c>
      <c r="B22" s="3" t="s">
        <v>43</v>
      </c>
      <c r="C22">
        <v>18</v>
      </c>
      <c r="D22">
        <v>6</v>
      </c>
      <c r="E22">
        <v>11</v>
      </c>
      <c r="F22">
        <v>7</v>
      </c>
      <c r="G22">
        <v>7</v>
      </c>
      <c r="H22">
        <v>18</v>
      </c>
      <c r="I22">
        <v>10</v>
      </c>
      <c r="J22">
        <v>10</v>
      </c>
      <c r="K22">
        <v>11</v>
      </c>
      <c r="L22">
        <v>12</v>
      </c>
      <c r="M22">
        <v>8</v>
      </c>
      <c r="N22">
        <v>2</v>
      </c>
      <c r="O22" s="7">
        <f t="shared" si="5"/>
        <v>10</v>
      </c>
      <c r="P22">
        <f t="shared" si="6"/>
        <v>10</v>
      </c>
      <c r="Q22" s="7">
        <f t="shared" si="7"/>
        <v>120</v>
      </c>
      <c r="S22">
        <v>210</v>
      </c>
      <c r="T22">
        <v>234</v>
      </c>
      <c r="U22">
        <v>223</v>
      </c>
      <c r="V22">
        <v>230</v>
      </c>
      <c r="W22">
        <v>236</v>
      </c>
      <c r="X22">
        <v>209</v>
      </c>
      <c r="Y22">
        <v>224</v>
      </c>
      <c r="Z22">
        <v>233</v>
      </c>
      <c r="AA22">
        <v>229</v>
      </c>
      <c r="AB22">
        <v>220</v>
      </c>
      <c r="AC22">
        <v>249</v>
      </c>
      <c r="AD22">
        <v>249</v>
      </c>
      <c r="AE22">
        <f t="shared" si="3"/>
        <v>229</v>
      </c>
      <c r="AF22">
        <f t="shared" si="4"/>
        <v>229</v>
      </c>
      <c r="AH22">
        <v>21</v>
      </c>
    </row>
    <row r="23" spans="1:34" ht="42.75">
      <c r="A23" t="s">
        <v>42</v>
      </c>
      <c r="B23" s="3" t="s">
        <v>43</v>
      </c>
      <c r="C23">
        <v>45</v>
      </c>
      <c r="D23">
        <v>38</v>
      </c>
      <c r="E23">
        <v>108</v>
      </c>
      <c r="F23">
        <v>33</v>
      </c>
      <c r="G23">
        <v>39</v>
      </c>
      <c r="H23">
        <v>79</v>
      </c>
      <c r="I23">
        <v>68</v>
      </c>
      <c r="J23">
        <v>42</v>
      </c>
      <c r="K23">
        <v>43</v>
      </c>
      <c r="L23">
        <v>40</v>
      </c>
      <c r="M23">
        <v>67</v>
      </c>
      <c r="N23">
        <v>42</v>
      </c>
      <c r="O23" s="7">
        <f t="shared" si="5"/>
        <v>54</v>
      </c>
      <c r="P23">
        <f t="shared" si="6"/>
        <v>54</v>
      </c>
      <c r="Q23" s="7">
        <f t="shared" si="7"/>
        <v>644</v>
      </c>
      <c r="S23">
        <v>121</v>
      </c>
      <c r="T23">
        <v>121</v>
      </c>
      <c r="U23">
        <v>76</v>
      </c>
      <c r="V23">
        <v>129</v>
      </c>
      <c r="W23">
        <v>133</v>
      </c>
      <c r="X23" s="5">
        <v>91</v>
      </c>
      <c r="Y23" s="5">
        <v>103</v>
      </c>
      <c r="Z23">
        <v>105</v>
      </c>
      <c r="AA23">
        <v>132</v>
      </c>
      <c r="AB23">
        <v>146</v>
      </c>
      <c r="AC23">
        <v>110</v>
      </c>
      <c r="AD23">
        <v>111</v>
      </c>
      <c r="AE23">
        <f t="shared" si="3"/>
        <v>115</v>
      </c>
      <c r="AF23">
        <f t="shared" si="4"/>
        <v>115</v>
      </c>
      <c r="AH23">
        <v>22</v>
      </c>
    </row>
    <row r="24" spans="1:34" ht="28.5">
      <c r="A24" t="s">
        <v>44</v>
      </c>
      <c r="B24" s="3" t="s">
        <v>45</v>
      </c>
      <c r="C24">
        <v>30</v>
      </c>
      <c r="D24">
        <v>39</v>
      </c>
      <c r="E24">
        <v>60</v>
      </c>
      <c r="F24">
        <v>34</v>
      </c>
      <c r="G24">
        <v>39</v>
      </c>
      <c r="H24">
        <v>59</v>
      </c>
      <c r="I24">
        <v>65</v>
      </c>
      <c r="J24">
        <v>41</v>
      </c>
      <c r="K24">
        <v>41</v>
      </c>
      <c r="L24">
        <v>71</v>
      </c>
      <c r="M24">
        <v>65</v>
      </c>
      <c r="N24">
        <v>46</v>
      </c>
      <c r="O24" s="7">
        <f t="shared" si="5"/>
        <v>49</v>
      </c>
      <c r="P24">
        <f t="shared" si="6"/>
        <v>49</v>
      </c>
      <c r="Q24" s="7">
        <f t="shared" si="7"/>
        <v>590</v>
      </c>
      <c r="S24">
        <v>161</v>
      </c>
      <c r="T24">
        <v>117</v>
      </c>
      <c r="U24">
        <v>126</v>
      </c>
      <c r="V24">
        <v>126</v>
      </c>
      <c r="W24">
        <v>132</v>
      </c>
      <c r="X24">
        <v>116</v>
      </c>
      <c r="Y24">
        <v>108</v>
      </c>
      <c r="Z24">
        <v>109</v>
      </c>
      <c r="AA24">
        <v>137</v>
      </c>
      <c r="AB24">
        <v>86</v>
      </c>
      <c r="AC24">
        <v>108</v>
      </c>
      <c r="AD24">
        <v>98</v>
      </c>
      <c r="AE24">
        <f t="shared" si="3"/>
        <v>119</v>
      </c>
      <c r="AF24">
        <f t="shared" si="4"/>
        <v>119</v>
      </c>
      <c r="AH24">
        <v>23</v>
      </c>
    </row>
    <row r="25" spans="1:34" ht="42.75">
      <c r="A25" t="s">
        <v>50</v>
      </c>
      <c r="B25" s="3" t="s">
        <v>51</v>
      </c>
      <c r="C25">
        <v>42</v>
      </c>
      <c r="D25">
        <v>29</v>
      </c>
      <c r="E25">
        <v>46</v>
      </c>
      <c r="F25">
        <v>21</v>
      </c>
      <c r="G25">
        <v>26</v>
      </c>
      <c r="H25">
        <v>37</v>
      </c>
      <c r="I25">
        <v>48</v>
      </c>
      <c r="J25">
        <v>30</v>
      </c>
      <c r="K25">
        <v>37</v>
      </c>
      <c r="L25">
        <v>36</v>
      </c>
      <c r="M25">
        <v>43</v>
      </c>
      <c r="N25">
        <v>37</v>
      </c>
      <c r="O25" s="7">
        <f t="shared" si="5"/>
        <v>36</v>
      </c>
      <c r="P25">
        <f t="shared" si="6"/>
        <v>36</v>
      </c>
      <c r="Q25" s="7">
        <f t="shared" si="7"/>
        <v>432</v>
      </c>
      <c r="S25">
        <v>130</v>
      </c>
      <c r="T25">
        <v>148</v>
      </c>
      <c r="U25">
        <v>150</v>
      </c>
      <c r="V25">
        <v>178</v>
      </c>
      <c r="W25">
        <v>167</v>
      </c>
      <c r="X25">
        <v>158</v>
      </c>
      <c r="Y25">
        <v>132</v>
      </c>
      <c r="Z25">
        <v>155</v>
      </c>
      <c r="AA25">
        <v>149</v>
      </c>
      <c r="AB25">
        <v>163</v>
      </c>
      <c r="AC25">
        <v>145</v>
      </c>
      <c r="AD25">
        <v>125</v>
      </c>
      <c r="AE25">
        <f t="shared" si="3"/>
        <v>150</v>
      </c>
      <c r="AF25">
        <f t="shared" si="4"/>
        <v>150</v>
      </c>
      <c r="AH25">
        <v>24</v>
      </c>
    </row>
    <row r="26" spans="1:34" ht="57">
      <c r="A26" t="s">
        <v>40</v>
      </c>
      <c r="B26" s="3" t="s">
        <v>41</v>
      </c>
      <c r="C26">
        <v>42</v>
      </c>
      <c r="D26">
        <v>42</v>
      </c>
      <c r="E26">
        <v>73</v>
      </c>
      <c r="F26">
        <v>37</v>
      </c>
      <c r="G26">
        <v>44</v>
      </c>
      <c r="H26">
        <v>98</v>
      </c>
      <c r="I26">
        <v>76</v>
      </c>
      <c r="J26">
        <v>43</v>
      </c>
      <c r="K26">
        <v>61</v>
      </c>
      <c r="L26">
        <v>39</v>
      </c>
      <c r="M26">
        <v>60</v>
      </c>
      <c r="N26">
        <v>35</v>
      </c>
      <c r="O26" s="7">
        <f t="shared" si="5"/>
        <v>54</v>
      </c>
      <c r="P26">
        <f t="shared" si="6"/>
        <v>54</v>
      </c>
      <c r="Q26" s="7">
        <f t="shared" si="7"/>
        <v>650</v>
      </c>
      <c r="S26">
        <v>128</v>
      </c>
      <c r="T26">
        <v>110</v>
      </c>
      <c r="U26">
        <v>112</v>
      </c>
      <c r="V26">
        <v>115</v>
      </c>
      <c r="W26">
        <v>121</v>
      </c>
      <c r="X26">
        <v>62</v>
      </c>
      <c r="Y26">
        <v>90</v>
      </c>
      <c r="Z26">
        <v>103</v>
      </c>
      <c r="AA26">
        <v>86</v>
      </c>
      <c r="AB26">
        <v>151</v>
      </c>
      <c r="AC26">
        <v>120</v>
      </c>
      <c r="AD26">
        <v>127</v>
      </c>
      <c r="AE26">
        <f t="shared" si="3"/>
        <v>110</v>
      </c>
      <c r="AF26">
        <f t="shared" si="4"/>
        <v>110</v>
      </c>
      <c r="AH26">
        <v>25</v>
      </c>
    </row>
    <row r="27" spans="1:34" ht="57">
      <c r="A27" t="s">
        <v>46</v>
      </c>
      <c r="B27" s="3" t="s">
        <v>47</v>
      </c>
      <c r="C27">
        <v>42</v>
      </c>
      <c r="D27">
        <v>33</v>
      </c>
      <c r="E27">
        <v>71</v>
      </c>
      <c r="F27">
        <v>31</v>
      </c>
      <c r="G27">
        <v>37</v>
      </c>
      <c r="H27">
        <v>88</v>
      </c>
      <c r="I27">
        <v>54</v>
      </c>
      <c r="J27">
        <v>36</v>
      </c>
      <c r="K27">
        <v>50</v>
      </c>
      <c r="L27">
        <v>62</v>
      </c>
      <c r="M27">
        <v>62</v>
      </c>
      <c r="N27">
        <v>28</v>
      </c>
      <c r="O27" s="7">
        <f t="shared" si="5"/>
        <v>50</v>
      </c>
      <c r="P27">
        <f t="shared" si="6"/>
        <v>50</v>
      </c>
      <c r="Q27" s="7">
        <f t="shared" si="7"/>
        <v>594</v>
      </c>
      <c r="S27">
        <v>131</v>
      </c>
      <c r="T27">
        <v>134</v>
      </c>
      <c r="U27">
        <v>114</v>
      </c>
      <c r="V27">
        <v>138</v>
      </c>
      <c r="W27">
        <v>139</v>
      </c>
      <c r="X27">
        <v>76</v>
      </c>
      <c r="Y27">
        <v>120</v>
      </c>
      <c r="Z27">
        <v>132</v>
      </c>
      <c r="AA27">
        <v>104</v>
      </c>
      <c r="AB27">
        <v>98</v>
      </c>
      <c r="AC27">
        <v>119</v>
      </c>
      <c r="AD27">
        <v>146</v>
      </c>
      <c r="AE27">
        <f t="shared" si="3"/>
        <v>121</v>
      </c>
      <c r="AF27">
        <f t="shared" si="4"/>
        <v>121</v>
      </c>
      <c r="AH27">
        <v>26</v>
      </c>
    </row>
    <row r="28" spans="1:34" ht="57">
      <c r="A28" t="s">
        <v>24</v>
      </c>
      <c r="B28" s="3" t="s">
        <v>25</v>
      </c>
      <c r="C28">
        <v>55</v>
      </c>
      <c r="D28">
        <v>80</v>
      </c>
      <c r="E28">
        <v>115</v>
      </c>
      <c r="F28">
        <v>63</v>
      </c>
      <c r="G28">
        <v>88</v>
      </c>
      <c r="H28">
        <v>150</v>
      </c>
      <c r="I28">
        <v>120</v>
      </c>
      <c r="J28">
        <v>80</v>
      </c>
      <c r="K28">
        <v>100</v>
      </c>
      <c r="L28">
        <v>135</v>
      </c>
      <c r="M28">
        <v>139</v>
      </c>
      <c r="N28">
        <v>68</v>
      </c>
      <c r="O28" s="7">
        <f t="shared" si="5"/>
        <v>99</v>
      </c>
      <c r="P28">
        <f t="shared" si="6"/>
        <v>99</v>
      </c>
      <c r="Q28" s="7">
        <f t="shared" si="7"/>
        <v>1193</v>
      </c>
      <c r="S28">
        <v>97</v>
      </c>
      <c r="T28">
        <v>47</v>
      </c>
      <c r="U28">
        <v>68</v>
      </c>
      <c r="V28">
        <v>60</v>
      </c>
      <c r="W28">
        <v>54</v>
      </c>
      <c r="X28">
        <v>31</v>
      </c>
      <c r="Y28">
        <v>50</v>
      </c>
      <c r="Z28">
        <v>52</v>
      </c>
      <c r="AA28">
        <v>41</v>
      </c>
      <c r="AB28">
        <v>26</v>
      </c>
      <c r="AC28">
        <v>48</v>
      </c>
      <c r="AD28">
        <v>58</v>
      </c>
      <c r="AE28">
        <f t="shared" si="3"/>
        <v>53</v>
      </c>
      <c r="AF28">
        <f t="shared" si="4"/>
        <v>53</v>
      </c>
      <c r="AH28">
        <v>27</v>
      </c>
    </row>
    <row r="29" spans="1:34" ht="42.75">
      <c r="A29" t="s">
        <v>22</v>
      </c>
      <c r="B29" s="3" t="s">
        <v>23</v>
      </c>
      <c r="C29">
        <v>85</v>
      </c>
      <c r="D29">
        <v>88</v>
      </c>
      <c r="E29">
        <v>141</v>
      </c>
      <c r="F29">
        <v>85</v>
      </c>
      <c r="G29">
        <v>107</v>
      </c>
      <c r="H29">
        <v>111</v>
      </c>
      <c r="I29">
        <v>84</v>
      </c>
      <c r="J29">
        <v>81</v>
      </c>
      <c r="K29">
        <v>99</v>
      </c>
      <c r="L29">
        <v>120</v>
      </c>
      <c r="M29">
        <v>149</v>
      </c>
      <c r="N29">
        <v>84</v>
      </c>
      <c r="O29" s="7">
        <f t="shared" si="5"/>
        <v>103</v>
      </c>
      <c r="P29">
        <f t="shared" si="6"/>
        <v>103</v>
      </c>
      <c r="Q29" s="7">
        <f t="shared" si="7"/>
        <v>1234</v>
      </c>
      <c r="S29">
        <v>46</v>
      </c>
      <c r="T29">
        <v>39</v>
      </c>
      <c r="U29">
        <v>49</v>
      </c>
      <c r="V29">
        <v>42</v>
      </c>
      <c r="W29">
        <v>38</v>
      </c>
      <c r="X29">
        <v>49</v>
      </c>
      <c r="Y29">
        <v>79</v>
      </c>
      <c r="Z29">
        <v>51</v>
      </c>
      <c r="AA29">
        <v>43</v>
      </c>
      <c r="AB29">
        <v>34</v>
      </c>
      <c r="AC29">
        <v>39</v>
      </c>
      <c r="AD29">
        <v>40</v>
      </c>
      <c r="AE29">
        <f t="shared" si="3"/>
        <v>46</v>
      </c>
      <c r="AF29">
        <f t="shared" si="4"/>
        <v>46</v>
      </c>
      <c r="AH29">
        <v>28</v>
      </c>
    </row>
    <row r="30" spans="1:34" ht="42.75">
      <c r="A30" t="s">
        <v>64</v>
      </c>
      <c r="B30" s="3" t="s">
        <v>65</v>
      </c>
      <c r="K30">
        <v>52</v>
      </c>
      <c r="L30">
        <v>503</v>
      </c>
      <c r="M30">
        <v>527</v>
      </c>
      <c r="N30">
        <v>190</v>
      </c>
      <c r="O30" s="7">
        <f t="shared" si="5"/>
        <v>106</v>
      </c>
      <c r="P30">
        <f t="shared" si="6"/>
        <v>318</v>
      </c>
      <c r="Q30" s="7">
        <f t="shared" si="7"/>
        <v>1272</v>
      </c>
      <c r="Z30">
        <v>242</v>
      </c>
      <c r="AA30">
        <v>100</v>
      </c>
      <c r="AB30">
        <v>3</v>
      </c>
      <c r="AC30">
        <v>4</v>
      </c>
      <c r="AD30">
        <v>9</v>
      </c>
      <c r="AE30">
        <f t="shared" si="3"/>
        <v>30</v>
      </c>
      <c r="AF30">
        <f t="shared" si="4"/>
        <v>72</v>
      </c>
      <c r="AH30">
        <v>29</v>
      </c>
    </row>
    <row r="31" spans="1:34" ht="72">
      <c r="A31" t="s">
        <v>86</v>
      </c>
      <c r="B31" s="3" t="s">
        <v>80</v>
      </c>
      <c r="L31">
        <v>0</v>
      </c>
      <c r="M31">
        <v>25</v>
      </c>
      <c r="N31">
        <v>91</v>
      </c>
      <c r="O31" s="7">
        <f t="shared" si="5"/>
        <v>10</v>
      </c>
      <c r="P31">
        <f t="shared" si="6"/>
        <v>39</v>
      </c>
      <c r="Q31" s="7">
        <f t="shared" si="7"/>
        <v>116</v>
      </c>
      <c r="AB31">
        <v>250</v>
      </c>
      <c r="AC31">
        <v>176</v>
      </c>
      <c r="AD31">
        <v>36</v>
      </c>
      <c r="AE31">
        <f t="shared" si="3"/>
        <v>39</v>
      </c>
      <c r="AF31">
        <f t="shared" si="4"/>
        <v>154</v>
      </c>
      <c r="AH31">
        <v>30</v>
      </c>
    </row>
    <row r="32" spans="1:34" ht="42.75">
      <c r="A32" t="s">
        <v>21</v>
      </c>
      <c r="B32" s="3" t="s">
        <v>20</v>
      </c>
      <c r="C32">
        <v>112</v>
      </c>
      <c r="D32">
        <v>74</v>
      </c>
      <c r="E32">
        <v>308</v>
      </c>
      <c r="F32">
        <v>110</v>
      </c>
      <c r="G32">
        <v>89</v>
      </c>
      <c r="H32">
        <v>132</v>
      </c>
      <c r="I32">
        <v>146</v>
      </c>
      <c r="J32">
        <v>95</v>
      </c>
      <c r="K32">
        <v>124</v>
      </c>
      <c r="L32">
        <v>98</v>
      </c>
      <c r="M32">
        <v>343</v>
      </c>
      <c r="N32">
        <v>57</v>
      </c>
      <c r="O32" s="7">
        <f t="shared" si="5"/>
        <v>141</v>
      </c>
      <c r="P32">
        <f t="shared" si="6"/>
        <v>141</v>
      </c>
      <c r="Q32" s="7">
        <f t="shared" si="7"/>
        <v>1688</v>
      </c>
      <c r="S32">
        <v>29</v>
      </c>
      <c r="T32">
        <v>51</v>
      </c>
      <c r="U32">
        <v>9</v>
      </c>
      <c r="V32">
        <v>27</v>
      </c>
      <c r="W32">
        <v>53</v>
      </c>
      <c r="X32">
        <v>39</v>
      </c>
      <c r="Y32">
        <v>38</v>
      </c>
      <c r="Z32">
        <v>37</v>
      </c>
      <c r="AA32">
        <v>27</v>
      </c>
      <c r="AB32">
        <v>51</v>
      </c>
      <c r="AC32">
        <v>8</v>
      </c>
      <c r="AD32">
        <v>76</v>
      </c>
      <c r="AE32">
        <f t="shared" si="3"/>
        <v>37</v>
      </c>
      <c r="AF32">
        <f t="shared" si="4"/>
        <v>37</v>
      </c>
      <c r="AH32">
        <v>31</v>
      </c>
    </row>
    <row r="33" spans="3:34" ht="14.25">
      <c r="C33">
        <f aca="true" t="shared" si="8" ref="C33:P33">SUM(C6:C32)</f>
        <v>3788</v>
      </c>
      <c r="D33">
        <f t="shared" si="8"/>
        <v>3469</v>
      </c>
      <c r="E33">
        <f t="shared" si="8"/>
        <v>5012</v>
      </c>
      <c r="F33">
        <f t="shared" si="8"/>
        <v>3600</v>
      </c>
      <c r="G33">
        <f t="shared" si="8"/>
        <v>4424</v>
      </c>
      <c r="H33">
        <f t="shared" si="8"/>
        <v>4205</v>
      </c>
      <c r="I33">
        <f t="shared" si="8"/>
        <v>3819</v>
      </c>
      <c r="J33">
        <f t="shared" si="8"/>
        <v>4716</v>
      </c>
      <c r="K33">
        <f t="shared" si="8"/>
        <v>4268</v>
      </c>
      <c r="L33">
        <f t="shared" si="8"/>
        <v>5354</v>
      </c>
      <c r="M33">
        <f t="shared" si="8"/>
        <v>6328</v>
      </c>
      <c r="N33">
        <f t="shared" si="8"/>
        <v>3647</v>
      </c>
      <c r="O33" s="7">
        <f t="shared" si="8"/>
        <v>4389</v>
      </c>
      <c r="P33">
        <f t="shared" si="8"/>
        <v>4630</v>
      </c>
      <c r="Q33" s="7">
        <f>SUM(C33:N33)</f>
        <v>52630</v>
      </c>
      <c r="S33">
        <f>MAX(S2:S32)</f>
        <v>234</v>
      </c>
      <c r="T33">
        <f aca="true" t="shared" si="9" ref="T33:AD33">MAX(T2:T32)</f>
        <v>234</v>
      </c>
      <c r="U33">
        <f t="shared" si="9"/>
        <v>236</v>
      </c>
      <c r="V33">
        <f t="shared" si="9"/>
        <v>238</v>
      </c>
      <c r="W33">
        <f t="shared" si="9"/>
        <v>238</v>
      </c>
      <c r="X33">
        <f t="shared" si="9"/>
        <v>238</v>
      </c>
      <c r="Y33">
        <f t="shared" si="9"/>
        <v>241</v>
      </c>
      <c r="Z33">
        <f t="shared" si="9"/>
        <v>242</v>
      </c>
      <c r="AA33">
        <f t="shared" si="9"/>
        <v>247</v>
      </c>
      <c r="AB33">
        <f t="shared" si="9"/>
        <v>250</v>
      </c>
      <c r="AC33">
        <f t="shared" si="9"/>
        <v>250</v>
      </c>
      <c r="AD33">
        <f t="shared" si="9"/>
        <v>250</v>
      </c>
      <c r="AE33">
        <f>MAX(AE6:AE32)</f>
        <v>229</v>
      </c>
      <c r="AF33">
        <f>MAX(AF6:AF32)</f>
        <v>229</v>
      </c>
      <c r="AH33">
        <v>50</v>
      </c>
    </row>
    <row r="34" spans="17:34" ht="14.25">
      <c r="Q34" s="7">
        <f>SUM(Q5:Q32)</f>
        <v>52630</v>
      </c>
      <c r="AH34">
        <v>51</v>
      </c>
    </row>
    <row r="35" spans="1:34" ht="14.25">
      <c r="A35" t="s">
        <v>72</v>
      </c>
      <c r="C35" s="7">
        <f aca="true" t="shared" si="10" ref="C35:N35">C$2/S$2</f>
        <v>70.95299145299145</v>
      </c>
      <c r="D35" s="7">
        <f t="shared" si="10"/>
        <v>65.62820512820512</v>
      </c>
      <c r="E35" s="7">
        <f t="shared" si="10"/>
        <v>106.41101694915254</v>
      </c>
      <c r="F35" s="7">
        <f t="shared" si="10"/>
        <v>63.92857142857143</v>
      </c>
      <c r="G35" s="7">
        <f t="shared" si="10"/>
        <v>80.07563025210084</v>
      </c>
      <c r="H35" s="7">
        <f t="shared" si="10"/>
        <v>85.86974789915966</v>
      </c>
      <c r="I35" s="7">
        <f t="shared" si="10"/>
        <v>82.69294605809128</v>
      </c>
      <c r="J35" s="7">
        <f t="shared" si="10"/>
        <v>82.35123966942149</v>
      </c>
      <c r="K35" s="7">
        <f t="shared" si="10"/>
        <v>73.61133603238866</v>
      </c>
      <c r="L35" s="7">
        <f t="shared" si="10"/>
        <v>83.4</v>
      </c>
      <c r="M35" s="7">
        <f t="shared" si="10"/>
        <v>103.068</v>
      </c>
      <c r="N35" s="7">
        <f t="shared" si="10"/>
        <v>59.064</v>
      </c>
      <c r="O35" s="7">
        <f>ROUND(Q35/12,0)</f>
        <v>80</v>
      </c>
      <c r="P35">
        <f>ROUND(Q35/COUNT(C35:N35),0)</f>
        <v>80</v>
      </c>
      <c r="Q35" s="7">
        <f>SUM(C35:N35)</f>
        <v>957.0536848700824</v>
      </c>
      <c r="AH35">
        <v>52</v>
      </c>
    </row>
    <row r="36" spans="3:34" ht="14.25">
      <c r="C36" s="7"/>
      <c r="D36" s="7"/>
      <c r="E36" s="7"/>
      <c r="F36" s="7"/>
      <c r="G36" s="7"/>
      <c r="H36" s="7"/>
      <c r="I36" s="7"/>
      <c r="J36" s="7"/>
      <c r="K36" s="7"/>
      <c r="L36" s="7"/>
      <c r="M36" s="7"/>
      <c r="N36" s="7"/>
      <c r="O36" s="7"/>
      <c r="P36" s="7"/>
      <c r="Q36" s="7"/>
      <c r="V36" s="1" t="s">
        <v>101</v>
      </c>
      <c r="AH36">
        <v>60</v>
      </c>
    </row>
    <row r="37" spans="19:34" ht="14.25">
      <c r="S37" s="1"/>
      <c r="T37" s="1" t="s">
        <v>105</v>
      </c>
      <c r="U37" s="1"/>
      <c r="V37" s="1" t="s">
        <v>110</v>
      </c>
      <c r="W37" s="1" t="s">
        <v>111</v>
      </c>
      <c r="X37" s="1" t="s">
        <v>105</v>
      </c>
      <c r="Y37" s="1" t="s">
        <v>105</v>
      </c>
      <c r="AH37">
        <v>61</v>
      </c>
    </row>
    <row r="38" spans="1:34" ht="14.25">
      <c r="A38" t="s">
        <v>81</v>
      </c>
      <c r="B38" s="3">
        <v>1</v>
      </c>
      <c r="C38">
        <f>C$6</f>
        <v>2560</v>
      </c>
      <c r="D38">
        <f aca="true" t="shared" si="11" ref="D38:N38">D$6</f>
        <v>2431</v>
      </c>
      <c r="E38">
        <f t="shared" si="11"/>
        <v>2854</v>
      </c>
      <c r="F38">
        <f t="shared" si="11"/>
        <v>2554</v>
      </c>
      <c r="G38">
        <f t="shared" si="11"/>
        <v>3242</v>
      </c>
      <c r="H38">
        <f t="shared" si="11"/>
        <v>2411</v>
      </c>
      <c r="I38">
        <f t="shared" si="11"/>
        <v>2261</v>
      </c>
      <c r="J38">
        <f t="shared" si="11"/>
        <v>3590</v>
      </c>
      <c r="K38">
        <f t="shared" si="11"/>
        <v>2861</v>
      </c>
      <c r="L38">
        <f t="shared" si="11"/>
        <v>3324</v>
      </c>
      <c r="M38">
        <f t="shared" si="11"/>
        <v>3704</v>
      </c>
      <c r="N38">
        <f t="shared" si="11"/>
        <v>2346</v>
      </c>
      <c r="O38" s="7">
        <f>ROUND(Q38/12,0)</f>
        <v>2845</v>
      </c>
      <c r="P38">
        <f>ROUND(Q38/COUNT(C38:N38),0)</f>
        <v>2845</v>
      </c>
      <c r="Q38" s="7">
        <f>SUM(C38:N38)</f>
        <v>34138</v>
      </c>
      <c r="S38" s="7"/>
      <c r="T38" s="7">
        <f>Q38/B38</f>
        <v>34138</v>
      </c>
      <c r="U38" s="7"/>
      <c r="V38" s="7">
        <f>Q38/12</f>
        <v>2844.8333333333335</v>
      </c>
      <c r="W38" s="7">
        <f>Q38/COUNT($C38:$N38)</f>
        <v>2844.8333333333335</v>
      </c>
      <c r="X38" s="7">
        <f>V38/B38</f>
        <v>2844.8333333333335</v>
      </c>
      <c r="Y38" s="7">
        <f>W38/B38</f>
        <v>2844.8333333333335</v>
      </c>
      <c r="AH38">
        <v>62</v>
      </c>
    </row>
    <row r="39" spans="1:34" ht="14.25">
      <c r="A39" t="s">
        <v>82</v>
      </c>
      <c r="B39" s="3">
        <v>1</v>
      </c>
      <c r="C39">
        <f>C$7</f>
        <v>138</v>
      </c>
      <c r="D39">
        <f aca="true" t="shared" si="12" ref="D39:N39">D$7</f>
        <v>90</v>
      </c>
      <c r="E39">
        <f t="shared" si="12"/>
        <v>189</v>
      </c>
      <c r="F39">
        <f t="shared" si="12"/>
        <v>145</v>
      </c>
      <c r="G39">
        <f t="shared" si="12"/>
        <v>125</v>
      </c>
      <c r="H39">
        <f t="shared" si="12"/>
        <v>126</v>
      </c>
      <c r="I39">
        <f t="shared" si="12"/>
        <v>134</v>
      </c>
      <c r="J39">
        <f t="shared" si="12"/>
        <v>118</v>
      </c>
      <c r="K39">
        <f t="shared" si="12"/>
        <v>177</v>
      </c>
      <c r="L39">
        <f t="shared" si="12"/>
        <v>208</v>
      </c>
      <c r="M39">
        <f t="shared" si="12"/>
        <v>140</v>
      </c>
      <c r="N39">
        <f t="shared" si="12"/>
        <v>121</v>
      </c>
      <c r="O39" s="7">
        <f aca="true" t="shared" si="13" ref="O39:O47">ROUND(Q39/12,0)</f>
        <v>143</v>
      </c>
      <c r="P39">
        <f aca="true" t="shared" si="14" ref="P39:P47">ROUND(Q39/COUNT(C39:N39),0)</f>
        <v>143</v>
      </c>
      <c r="Q39" s="7">
        <f aca="true" t="shared" si="15" ref="Q39:Q47">SUM(C39:N39)</f>
        <v>1711</v>
      </c>
      <c r="S39" s="7"/>
      <c r="T39" s="7">
        <f aca="true" t="shared" si="16" ref="T39:T47">Q39/B39</f>
        <v>1711</v>
      </c>
      <c r="U39" s="7"/>
      <c r="V39" s="7">
        <f aca="true" t="shared" si="17" ref="V39:V47">Q39/12</f>
        <v>142.58333333333334</v>
      </c>
      <c r="W39" s="7">
        <f aca="true" t="shared" si="18" ref="W39:W47">Q39/COUNT($C39:$N39)</f>
        <v>142.58333333333334</v>
      </c>
      <c r="X39" s="7">
        <f aca="true" t="shared" si="19" ref="X39:X47">V39/B39</f>
        <v>142.58333333333334</v>
      </c>
      <c r="Y39" s="7">
        <f aca="true" t="shared" si="20" ref="Y39:Y47">W39/B39</f>
        <v>142.58333333333334</v>
      </c>
      <c r="AH39">
        <v>63</v>
      </c>
    </row>
    <row r="40" spans="1:34" ht="14.25">
      <c r="A40" t="s">
        <v>83</v>
      </c>
      <c r="B40">
        <v>2</v>
      </c>
      <c r="C40">
        <f>C38+C39</f>
        <v>2698</v>
      </c>
      <c r="D40">
        <f aca="true" t="shared" si="21" ref="D40:N40">D38+D39</f>
        <v>2521</v>
      </c>
      <c r="E40">
        <f t="shared" si="21"/>
        <v>3043</v>
      </c>
      <c r="F40">
        <f t="shared" si="21"/>
        <v>2699</v>
      </c>
      <c r="G40">
        <f t="shared" si="21"/>
        <v>3367</v>
      </c>
      <c r="H40">
        <f t="shared" si="21"/>
        <v>2537</v>
      </c>
      <c r="I40">
        <f t="shared" si="21"/>
        <v>2395</v>
      </c>
      <c r="J40">
        <f t="shared" si="21"/>
        <v>3708</v>
      </c>
      <c r="K40">
        <f t="shared" si="21"/>
        <v>3038</v>
      </c>
      <c r="L40">
        <f t="shared" si="21"/>
        <v>3532</v>
      </c>
      <c r="M40">
        <f t="shared" si="21"/>
        <v>3844</v>
      </c>
      <c r="N40">
        <f t="shared" si="21"/>
        <v>2467</v>
      </c>
      <c r="O40" s="7">
        <f t="shared" si="13"/>
        <v>2987</v>
      </c>
      <c r="P40">
        <f t="shared" si="14"/>
        <v>2987</v>
      </c>
      <c r="Q40" s="7">
        <f t="shared" si="15"/>
        <v>35849</v>
      </c>
      <c r="S40" s="7"/>
      <c r="T40" s="7">
        <f t="shared" si="16"/>
        <v>17924.5</v>
      </c>
      <c r="U40" s="7"/>
      <c r="V40" s="7">
        <f t="shared" si="17"/>
        <v>2987.4166666666665</v>
      </c>
      <c r="W40" s="7">
        <f t="shared" si="18"/>
        <v>2987.4166666666665</v>
      </c>
      <c r="X40" s="7">
        <f t="shared" si="19"/>
        <v>1493.7083333333333</v>
      </c>
      <c r="Y40" s="7">
        <f t="shared" si="20"/>
        <v>1493.7083333333333</v>
      </c>
      <c r="AH40">
        <v>64</v>
      </c>
    </row>
    <row r="41" spans="1:34" ht="14.25">
      <c r="A41" t="s">
        <v>84</v>
      </c>
      <c r="B41">
        <v>22</v>
      </c>
      <c r="C41">
        <f>SUM(C$8:C$29)</f>
        <v>978</v>
      </c>
      <c r="D41">
        <f aca="true" t="shared" si="22" ref="D41:N41">SUM(D$8:D$29)</f>
        <v>874</v>
      </c>
      <c r="E41">
        <f t="shared" si="22"/>
        <v>1661</v>
      </c>
      <c r="F41">
        <f t="shared" si="22"/>
        <v>791</v>
      </c>
      <c r="G41">
        <f t="shared" si="22"/>
        <v>968</v>
      </c>
      <c r="H41">
        <f t="shared" si="22"/>
        <v>1536</v>
      </c>
      <c r="I41">
        <f t="shared" si="22"/>
        <v>1278</v>
      </c>
      <c r="J41">
        <f t="shared" si="22"/>
        <v>913</v>
      </c>
      <c r="K41">
        <f t="shared" si="22"/>
        <v>1054</v>
      </c>
      <c r="L41">
        <f t="shared" si="22"/>
        <v>1221</v>
      </c>
      <c r="M41">
        <f t="shared" si="22"/>
        <v>1589</v>
      </c>
      <c r="N41">
        <f t="shared" si="22"/>
        <v>842</v>
      </c>
      <c r="O41" s="7">
        <f t="shared" si="13"/>
        <v>1142</v>
      </c>
      <c r="P41">
        <f t="shared" si="14"/>
        <v>1142</v>
      </c>
      <c r="Q41" s="7">
        <f t="shared" si="15"/>
        <v>13705</v>
      </c>
      <c r="S41" s="7"/>
      <c r="T41" s="7">
        <f t="shared" si="16"/>
        <v>622.9545454545455</v>
      </c>
      <c r="U41" s="7"/>
      <c r="V41" s="7">
        <f t="shared" si="17"/>
        <v>1142.0833333333333</v>
      </c>
      <c r="W41" s="7">
        <f t="shared" si="18"/>
        <v>1142.0833333333333</v>
      </c>
      <c r="X41" s="7">
        <f t="shared" si="19"/>
        <v>51.91287878787878</v>
      </c>
      <c r="Y41" s="7">
        <f t="shared" si="20"/>
        <v>51.91287878787878</v>
      </c>
      <c r="AH41">
        <v>65</v>
      </c>
    </row>
    <row r="42" spans="1:34" ht="14.25">
      <c r="A42" t="s">
        <v>76</v>
      </c>
      <c r="B42">
        <v>24</v>
      </c>
      <c r="C42">
        <f>C40+C41</f>
        <v>3676</v>
      </c>
      <c r="D42">
        <f aca="true" t="shared" si="23" ref="D42:N42">D40+D41</f>
        <v>3395</v>
      </c>
      <c r="E42">
        <f t="shared" si="23"/>
        <v>4704</v>
      </c>
      <c r="F42">
        <f t="shared" si="23"/>
        <v>3490</v>
      </c>
      <c r="G42">
        <f t="shared" si="23"/>
        <v>4335</v>
      </c>
      <c r="H42">
        <f t="shared" si="23"/>
        <v>4073</v>
      </c>
      <c r="I42">
        <f t="shared" si="23"/>
        <v>3673</v>
      </c>
      <c r="J42">
        <f t="shared" si="23"/>
        <v>4621</v>
      </c>
      <c r="K42">
        <f t="shared" si="23"/>
        <v>4092</v>
      </c>
      <c r="L42">
        <f t="shared" si="23"/>
        <v>4753</v>
      </c>
      <c r="M42">
        <f t="shared" si="23"/>
        <v>5433</v>
      </c>
      <c r="N42">
        <f t="shared" si="23"/>
        <v>3309</v>
      </c>
      <c r="O42" s="7">
        <f t="shared" si="13"/>
        <v>4130</v>
      </c>
      <c r="P42">
        <f t="shared" si="14"/>
        <v>4130</v>
      </c>
      <c r="Q42" s="7">
        <f t="shared" si="15"/>
        <v>49554</v>
      </c>
      <c r="S42" s="7"/>
      <c r="T42" s="7">
        <f t="shared" si="16"/>
        <v>2064.75</v>
      </c>
      <c r="U42" s="7"/>
      <c r="V42" s="7">
        <f t="shared" si="17"/>
        <v>4129.5</v>
      </c>
      <c r="W42" s="7">
        <f t="shared" si="18"/>
        <v>4129.5</v>
      </c>
      <c r="X42" s="7">
        <f t="shared" si="19"/>
        <v>172.0625</v>
      </c>
      <c r="Y42" s="7">
        <f t="shared" si="20"/>
        <v>172.0625</v>
      </c>
      <c r="AH42">
        <v>66</v>
      </c>
    </row>
    <row r="43" spans="1:34" ht="14.25">
      <c r="A43" t="s">
        <v>106</v>
      </c>
      <c r="B43" s="3">
        <v>1</v>
      </c>
      <c r="C43">
        <f>C$30</f>
        <v>0</v>
      </c>
      <c r="D43">
        <f aca="true" t="shared" si="24" ref="D43:N43">D$30</f>
        <v>0</v>
      </c>
      <c r="E43">
        <f t="shared" si="24"/>
        <v>0</v>
      </c>
      <c r="F43">
        <f t="shared" si="24"/>
        <v>0</v>
      </c>
      <c r="G43">
        <f t="shared" si="24"/>
        <v>0</v>
      </c>
      <c r="H43">
        <f t="shared" si="24"/>
        <v>0</v>
      </c>
      <c r="I43">
        <f t="shared" si="24"/>
        <v>0</v>
      </c>
      <c r="J43">
        <f t="shared" si="24"/>
        <v>0</v>
      </c>
      <c r="K43">
        <f t="shared" si="24"/>
        <v>52</v>
      </c>
      <c r="L43">
        <f t="shared" si="24"/>
        <v>503</v>
      </c>
      <c r="M43">
        <f t="shared" si="24"/>
        <v>527</v>
      </c>
      <c r="N43">
        <f t="shared" si="24"/>
        <v>190</v>
      </c>
      <c r="O43" s="7">
        <f t="shared" si="13"/>
        <v>106</v>
      </c>
      <c r="P43">
        <f t="shared" si="14"/>
        <v>106</v>
      </c>
      <c r="Q43" s="7">
        <f t="shared" si="15"/>
        <v>1272</v>
      </c>
      <c r="S43" s="7"/>
      <c r="T43" s="7">
        <f t="shared" si="16"/>
        <v>1272</v>
      </c>
      <c r="U43" s="7"/>
      <c r="V43" s="7">
        <f t="shared" si="17"/>
        <v>106</v>
      </c>
      <c r="W43" s="7">
        <f t="shared" si="18"/>
        <v>106</v>
      </c>
      <c r="X43" s="7">
        <f t="shared" si="19"/>
        <v>106</v>
      </c>
      <c r="Y43" s="7">
        <f t="shared" si="20"/>
        <v>106</v>
      </c>
      <c r="AH43">
        <v>67</v>
      </c>
    </row>
    <row r="44" spans="1:34" ht="14.25">
      <c r="A44" t="s">
        <v>107</v>
      </c>
      <c r="B44" s="3">
        <v>1</v>
      </c>
      <c r="C44">
        <f>C$31</f>
        <v>0</v>
      </c>
      <c r="D44">
        <f aca="true" t="shared" si="25" ref="D44:N44">D$31</f>
        <v>0</v>
      </c>
      <c r="E44">
        <f t="shared" si="25"/>
        <v>0</v>
      </c>
      <c r="F44">
        <f t="shared" si="25"/>
        <v>0</v>
      </c>
      <c r="G44">
        <f t="shared" si="25"/>
        <v>0</v>
      </c>
      <c r="H44">
        <f t="shared" si="25"/>
        <v>0</v>
      </c>
      <c r="I44">
        <f t="shared" si="25"/>
        <v>0</v>
      </c>
      <c r="J44">
        <f t="shared" si="25"/>
        <v>0</v>
      </c>
      <c r="K44">
        <f t="shared" si="25"/>
        <v>0</v>
      </c>
      <c r="L44">
        <f t="shared" si="25"/>
        <v>0</v>
      </c>
      <c r="M44">
        <f t="shared" si="25"/>
        <v>25</v>
      </c>
      <c r="N44">
        <f t="shared" si="25"/>
        <v>91</v>
      </c>
      <c r="O44" s="7">
        <f t="shared" si="13"/>
        <v>10</v>
      </c>
      <c r="P44">
        <f t="shared" si="14"/>
        <v>10</v>
      </c>
      <c r="Q44" s="7">
        <f>SUM(C44:N44)</f>
        <v>116</v>
      </c>
      <c r="S44" s="7"/>
      <c r="T44" s="7">
        <f t="shared" si="16"/>
        <v>116</v>
      </c>
      <c r="U44" s="7"/>
      <c r="V44" s="7">
        <f t="shared" si="17"/>
        <v>9.666666666666666</v>
      </c>
      <c r="W44" s="7">
        <f t="shared" si="18"/>
        <v>9.666666666666666</v>
      </c>
      <c r="X44" s="7">
        <f t="shared" si="19"/>
        <v>9.666666666666666</v>
      </c>
      <c r="Y44" s="7">
        <f t="shared" si="20"/>
        <v>9.666666666666666</v>
      </c>
      <c r="AH44">
        <v>68</v>
      </c>
    </row>
    <row r="45" spans="1:34" ht="14.25">
      <c r="A45" t="s">
        <v>77</v>
      </c>
      <c r="B45" s="3">
        <v>2</v>
      </c>
      <c r="C45">
        <f>C43+C44</f>
        <v>0</v>
      </c>
      <c r="D45">
        <f aca="true" t="shared" si="26" ref="D45:N45">D43+D44</f>
        <v>0</v>
      </c>
      <c r="E45">
        <f t="shared" si="26"/>
        <v>0</v>
      </c>
      <c r="F45">
        <f t="shared" si="26"/>
        <v>0</v>
      </c>
      <c r="G45">
        <f t="shared" si="26"/>
        <v>0</v>
      </c>
      <c r="H45">
        <f t="shared" si="26"/>
        <v>0</v>
      </c>
      <c r="I45">
        <f t="shared" si="26"/>
        <v>0</v>
      </c>
      <c r="J45">
        <f t="shared" si="26"/>
        <v>0</v>
      </c>
      <c r="K45">
        <f t="shared" si="26"/>
        <v>52</v>
      </c>
      <c r="L45">
        <f t="shared" si="26"/>
        <v>503</v>
      </c>
      <c r="M45">
        <f t="shared" si="26"/>
        <v>552</v>
      </c>
      <c r="N45">
        <f t="shared" si="26"/>
        <v>281</v>
      </c>
      <c r="O45" s="7">
        <f t="shared" si="13"/>
        <v>116</v>
      </c>
      <c r="P45">
        <f t="shared" si="14"/>
        <v>116</v>
      </c>
      <c r="Q45" s="7">
        <f t="shared" si="15"/>
        <v>1388</v>
      </c>
      <c r="S45" s="7"/>
      <c r="T45" s="7">
        <f t="shared" si="16"/>
        <v>694</v>
      </c>
      <c r="U45" s="7"/>
      <c r="V45" s="7">
        <f t="shared" si="17"/>
        <v>115.66666666666667</v>
      </c>
      <c r="W45" s="7">
        <f t="shared" si="18"/>
        <v>115.66666666666667</v>
      </c>
      <c r="X45" s="7">
        <f t="shared" si="19"/>
        <v>57.833333333333336</v>
      </c>
      <c r="Y45" s="7">
        <f t="shared" si="20"/>
        <v>57.833333333333336</v>
      </c>
      <c r="AH45">
        <v>69</v>
      </c>
    </row>
    <row r="46" spans="1:34" ht="14.25">
      <c r="A46" t="s">
        <v>78</v>
      </c>
      <c r="B46" s="3">
        <v>1</v>
      </c>
      <c r="C46">
        <f>C$32</f>
        <v>112</v>
      </c>
      <c r="D46">
        <f aca="true" t="shared" si="27" ref="D46:N46">D$32</f>
        <v>74</v>
      </c>
      <c r="E46">
        <f t="shared" si="27"/>
        <v>308</v>
      </c>
      <c r="F46">
        <f t="shared" si="27"/>
        <v>110</v>
      </c>
      <c r="G46">
        <f t="shared" si="27"/>
        <v>89</v>
      </c>
      <c r="H46">
        <f t="shared" si="27"/>
        <v>132</v>
      </c>
      <c r="I46">
        <f t="shared" si="27"/>
        <v>146</v>
      </c>
      <c r="J46">
        <f t="shared" si="27"/>
        <v>95</v>
      </c>
      <c r="K46">
        <f t="shared" si="27"/>
        <v>124</v>
      </c>
      <c r="L46">
        <f t="shared" si="27"/>
        <v>98</v>
      </c>
      <c r="M46">
        <f t="shared" si="27"/>
        <v>343</v>
      </c>
      <c r="N46">
        <f t="shared" si="27"/>
        <v>57</v>
      </c>
      <c r="O46" s="7">
        <f t="shared" si="13"/>
        <v>141</v>
      </c>
      <c r="P46">
        <f t="shared" si="14"/>
        <v>141</v>
      </c>
      <c r="Q46" s="7">
        <f t="shared" si="15"/>
        <v>1688</v>
      </c>
      <c r="S46" s="7"/>
      <c r="T46" s="7">
        <f t="shared" si="16"/>
        <v>1688</v>
      </c>
      <c r="U46" s="7"/>
      <c r="V46" s="7">
        <f t="shared" si="17"/>
        <v>140.66666666666666</v>
      </c>
      <c r="W46" s="7">
        <f t="shared" si="18"/>
        <v>140.66666666666666</v>
      </c>
      <c r="X46" s="7">
        <f t="shared" si="19"/>
        <v>140.66666666666666</v>
      </c>
      <c r="Y46" s="7">
        <f t="shared" si="20"/>
        <v>140.66666666666666</v>
      </c>
      <c r="AH46">
        <v>70</v>
      </c>
    </row>
    <row r="47" spans="1:34" ht="14.25">
      <c r="A47" t="s">
        <v>67</v>
      </c>
      <c r="B47" s="3">
        <v>27</v>
      </c>
      <c r="C47">
        <f>C42+C45+C46</f>
        <v>3788</v>
      </c>
      <c r="D47">
        <f aca="true" t="shared" si="28" ref="D47:N47">D42+D45+D46</f>
        <v>3469</v>
      </c>
      <c r="E47">
        <f t="shared" si="28"/>
        <v>5012</v>
      </c>
      <c r="F47">
        <f t="shared" si="28"/>
        <v>3600</v>
      </c>
      <c r="G47">
        <f t="shared" si="28"/>
        <v>4424</v>
      </c>
      <c r="H47">
        <f t="shared" si="28"/>
        <v>4205</v>
      </c>
      <c r="I47">
        <f t="shared" si="28"/>
        <v>3819</v>
      </c>
      <c r="J47">
        <f t="shared" si="28"/>
        <v>4716</v>
      </c>
      <c r="K47">
        <f t="shared" si="28"/>
        <v>4268</v>
      </c>
      <c r="L47">
        <f t="shared" si="28"/>
        <v>5354</v>
      </c>
      <c r="M47">
        <f t="shared" si="28"/>
        <v>6328</v>
      </c>
      <c r="N47">
        <f t="shared" si="28"/>
        <v>3647</v>
      </c>
      <c r="O47" s="7">
        <f t="shared" si="13"/>
        <v>4386</v>
      </c>
      <c r="P47">
        <f t="shared" si="14"/>
        <v>4386</v>
      </c>
      <c r="Q47" s="7">
        <f t="shared" si="15"/>
        <v>52630</v>
      </c>
      <c r="S47" s="7"/>
      <c r="T47" s="7">
        <f t="shared" si="16"/>
        <v>1949.2592592592594</v>
      </c>
      <c r="U47" s="7"/>
      <c r="V47" s="7">
        <f t="shared" si="17"/>
        <v>4385.833333333333</v>
      </c>
      <c r="W47" s="7">
        <f t="shared" si="18"/>
        <v>4385.833333333333</v>
      </c>
      <c r="X47" s="7">
        <f t="shared" si="19"/>
        <v>162.43827160493825</v>
      </c>
      <c r="Y47" s="7">
        <f t="shared" si="20"/>
        <v>162.43827160493825</v>
      </c>
      <c r="AH47">
        <v>71</v>
      </c>
    </row>
    <row r="48" spans="15:34" ht="14.25">
      <c r="O48" s="7"/>
      <c r="P48" s="7"/>
      <c r="Q48" s="7"/>
      <c r="S48" s="7"/>
      <c r="T48" s="7"/>
      <c r="AH48">
        <v>80</v>
      </c>
    </row>
    <row r="49" spans="1:34" ht="14.25">
      <c r="A49" t="s">
        <v>70</v>
      </c>
      <c r="B49" s="6">
        <f aca="true" t="shared" si="29" ref="B49:B58">B38/AB$2*100</f>
        <v>0.4</v>
      </c>
      <c r="C49" s="6">
        <f aca="true" t="shared" si="30" ref="C49:C58">C38/C$2*100</f>
        <v>15.41890019875926</v>
      </c>
      <c r="D49" s="6">
        <f aca="true" t="shared" si="31" ref="D49:N49">D38/D$2*100</f>
        <v>15.8299146968809</v>
      </c>
      <c r="E49" s="6">
        <f t="shared" si="31"/>
        <v>11.364631863974834</v>
      </c>
      <c r="F49" s="6">
        <f t="shared" si="31"/>
        <v>16.786066381860007</v>
      </c>
      <c r="G49" s="6">
        <f t="shared" si="31"/>
        <v>17.01122888026026</v>
      </c>
      <c r="H49" s="6">
        <f t="shared" si="31"/>
        <v>11.79723051328473</v>
      </c>
      <c r="I49" s="6">
        <f t="shared" si="31"/>
        <v>11.345275728837374</v>
      </c>
      <c r="J49" s="6">
        <f t="shared" si="31"/>
        <v>18.013949520798835</v>
      </c>
      <c r="K49" s="6">
        <f t="shared" si="31"/>
        <v>15.735342646573534</v>
      </c>
      <c r="L49" s="6">
        <f t="shared" si="31"/>
        <v>15.942446043165468</v>
      </c>
      <c r="M49" s="6">
        <f t="shared" si="31"/>
        <v>14.374975744168896</v>
      </c>
      <c r="N49" s="6">
        <f t="shared" si="31"/>
        <v>15.887850467289718</v>
      </c>
      <c r="O49" s="6">
        <f aca="true" t="shared" si="32" ref="O49:P58">O38/O$2*100</f>
        <v>14.766180515908028</v>
      </c>
      <c r="P49" s="6">
        <f t="shared" si="32"/>
        <v>14.766180515908028</v>
      </c>
      <c r="Q49" s="6"/>
      <c r="S49" s="6"/>
      <c r="T49" s="7"/>
      <c r="U49" s="6"/>
      <c r="V49" s="6"/>
      <c r="AH49">
        <v>81</v>
      </c>
    </row>
    <row r="50" spans="1:34" ht="14.25">
      <c r="A50" t="s">
        <v>71</v>
      </c>
      <c r="B50" s="6">
        <f t="shared" si="29"/>
        <v>0.4</v>
      </c>
      <c r="C50" s="6">
        <f t="shared" si="30"/>
        <v>0.8311750888393664</v>
      </c>
      <c r="D50" s="6">
        <f aca="true" t="shared" si="33" ref="D50:N50">D39/D$2*100</f>
        <v>0.5860519632740769</v>
      </c>
      <c r="E50" s="6">
        <f t="shared" si="33"/>
        <v>0.752598255883407</v>
      </c>
      <c r="F50" s="6">
        <f t="shared" si="33"/>
        <v>0.9530069010844562</v>
      </c>
      <c r="G50" s="6">
        <f t="shared" si="33"/>
        <v>0.6558925385664813</v>
      </c>
      <c r="H50" s="6">
        <f t="shared" si="33"/>
        <v>0.616528844742379</v>
      </c>
      <c r="I50" s="6">
        <f t="shared" si="33"/>
        <v>0.6723869737568368</v>
      </c>
      <c r="J50" s="6">
        <f t="shared" si="33"/>
        <v>0.5921019619649757</v>
      </c>
      <c r="K50" s="6">
        <f t="shared" si="33"/>
        <v>0.973490265097349</v>
      </c>
      <c r="L50" s="6">
        <f t="shared" si="33"/>
        <v>0.9976019184652278</v>
      </c>
      <c r="M50" s="6">
        <f t="shared" si="33"/>
        <v>0.54333061668025</v>
      </c>
      <c r="N50" s="6">
        <f t="shared" si="33"/>
        <v>0.8194500880400921</v>
      </c>
      <c r="O50" s="6">
        <f t="shared" si="32"/>
        <v>0.742201692012249</v>
      </c>
      <c r="P50" s="6">
        <f t="shared" si="32"/>
        <v>0.742201692012249</v>
      </c>
      <c r="Q50" s="6"/>
      <c r="S50" s="6"/>
      <c r="T50" s="6"/>
      <c r="U50" s="6"/>
      <c r="V50" s="6"/>
      <c r="AH50">
        <v>82</v>
      </c>
    </row>
    <row r="51" spans="1:34" ht="14.25">
      <c r="A51" t="s">
        <v>68</v>
      </c>
      <c r="B51" s="6">
        <f t="shared" si="29"/>
        <v>0.8</v>
      </c>
      <c r="C51" s="6">
        <f t="shared" si="30"/>
        <v>16.250075287598627</v>
      </c>
      <c r="D51" s="6">
        <f aca="true" t="shared" si="34" ref="D51:N51">D40/D$2*100</f>
        <v>16.41596666015498</v>
      </c>
      <c r="E51" s="6">
        <f t="shared" si="34"/>
        <v>12.117230119858242</v>
      </c>
      <c r="F51" s="6">
        <f t="shared" si="34"/>
        <v>17.73907328294446</v>
      </c>
      <c r="G51" s="6">
        <f t="shared" si="34"/>
        <v>17.66712141882674</v>
      </c>
      <c r="H51" s="6">
        <f t="shared" si="34"/>
        <v>12.413759358027107</v>
      </c>
      <c r="I51" s="6">
        <f t="shared" si="34"/>
        <v>12.017662702594208</v>
      </c>
      <c r="J51" s="6">
        <f t="shared" si="34"/>
        <v>18.60605148276381</v>
      </c>
      <c r="K51" s="6">
        <f t="shared" si="34"/>
        <v>16.708832911670886</v>
      </c>
      <c r="L51" s="6">
        <f t="shared" si="34"/>
        <v>16.940047961630693</v>
      </c>
      <c r="M51" s="6">
        <f t="shared" si="34"/>
        <v>14.918306360849149</v>
      </c>
      <c r="N51" s="6">
        <f t="shared" si="34"/>
        <v>16.707300555329812</v>
      </c>
      <c r="O51" s="6">
        <f t="shared" si="32"/>
        <v>15.503191986297814</v>
      </c>
      <c r="P51" s="6">
        <f t="shared" si="32"/>
        <v>15.503191986297814</v>
      </c>
      <c r="Q51" s="6"/>
      <c r="S51" s="6"/>
      <c r="T51" s="6"/>
      <c r="U51" s="6"/>
      <c r="V51" s="6"/>
      <c r="AH51">
        <v>83</v>
      </c>
    </row>
    <row r="52" spans="1:34" ht="14.25">
      <c r="A52" t="s">
        <v>85</v>
      </c>
      <c r="B52" s="6">
        <f t="shared" si="29"/>
        <v>8.799999999999999</v>
      </c>
      <c r="C52" s="6">
        <f t="shared" si="30"/>
        <v>5.890501716557249</v>
      </c>
      <c r="D52" s="6">
        <f aca="true" t="shared" si="35" ref="D52:N52">D41/D$2*100</f>
        <v>5.69121573223937</v>
      </c>
      <c r="E52" s="6">
        <f t="shared" si="35"/>
        <v>6.614104248795445</v>
      </c>
      <c r="F52" s="6">
        <f t="shared" si="35"/>
        <v>5.1988169569503775</v>
      </c>
      <c r="G52" s="6">
        <f t="shared" si="35"/>
        <v>5.079231818658831</v>
      </c>
      <c r="H52" s="6">
        <f t="shared" si="35"/>
        <v>7.5157802025737634</v>
      </c>
      <c r="I52" s="6">
        <f t="shared" si="35"/>
        <v>6.412765316874906</v>
      </c>
      <c r="J52" s="6">
        <f t="shared" si="35"/>
        <v>4.581263485373074</v>
      </c>
      <c r="K52" s="6">
        <f t="shared" si="35"/>
        <v>5.796942030579695</v>
      </c>
      <c r="L52" s="6">
        <f t="shared" si="35"/>
        <v>5.856115107913669</v>
      </c>
      <c r="M52" s="6">
        <f t="shared" si="35"/>
        <v>6.166802499320837</v>
      </c>
      <c r="N52" s="6">
        <f t="shared" si="35"/>
        <v>5.702289042394691</v>
      </c>
      <c r="O52" s="6">
        <f t="shared" si="32"/>
        <v>5.927233092853065</v>
      </c>
      <c r="P52" s="6">
        <f t="shared" si="32"/>
        <v>5.927233092853065</v>
      </c>
      <c r="Q52" s="6"/>
      <c r="S52" s="6"/>
      <c r="T52" s="6"/>
      <c r="U52" s="6"/>
      <c r="V52" s="6"/>
      <c r="AH52">
        <v>84</v>
      </c>
    </row>
    <row r="53" spans="1:34" ht="14.25">
      <c r="A53" t="s">
        <v>75</v>
      </c>
      <c r="B53" s="6">
        <f t="shared" si="29"/>
        <v>9.6</v>
      </c>
      <c r="C53" s="6">
        <f t="shared" si="30"/>
        <v>22.140577004155876</v>
      </c>
      <c r="D53" s="6">
        <f aca="true" t="shared" si="36" ref="D53:N53">D42/D$2*100</f>
        <v>22.107182392394346</v>
      </c>
      <c r="E53" s="6">
        <f t="shared" si="36"/>
        <v>18.731334368653684</v>
      </c>
      <c r="F53" s="6">
        <f t="shared" si="36"/>
        <v>22.93789023989484</v>
      </c>
      <c r="G53" s="6">
        <f t="shared" si="36"/>
        <v>22.746353237485568</v>
      </c>
      <c r="H53" s="6">
        <f t="shared" si="36"/>
        <v>19.92953956060087</v>
      </c>
      <c r="I53" s="6">
        <f t="shared" si="36"/>
        <v>18.430428019469115</v>
      </c>
      <c r="J53" s="6">
        <f t="shared" si="36"/>
        <v>23.187314968136885</v>
      </c>
      <c r="K53" s="6">
        <f t="shared" si="36"/>
        <v>22.50577494225058</v>
      </c>
      <c r="L53" s="6">
        <f t="shared" si="36"/>
        <v>22.796163069544363</v>
      </c>
      <c r="M53" s="6">
        <f t="shared" si="36"/>
        <v>21.085108860169985</v>
      </c>
      <c r="N53" s="6">
        <f t="shared" si="36"/>
        <v>22.4095895977245</v>
      </c>
      <c r="O53" s="6">
        <f t="shared" si="32"/>
        <v>21.435615300773343</v>
      </c>
      <c r="P53" s="6">
        <f t="shared" si="32"/>
        <v>21.435615300773343</v>
      </c>
      <c r="Q53" s="6"/>
      <c r="S53" s="6"/>
      <c r="T53" s="6"/>
      <c r="U53" s="6"/>
      <c r="V53" s="6"/>
      <c r="AH53">
        <v>85</v>
      </c>
    </row>
    <row r="54" spans="1:34" ht="14.25">
      <c r="A54" t="s">
        <v>108</v>
      </c>
      <c r="B54" s="6">
        <f t="shared" si="29"/>
        <v>0.4</v>
      </c>
      <c r="C54" s="6">
        <f t="shared" si="30"/>
        <v>0</v>
      </c>
      <c r="D54" s="6">
        <f aca="true" t="shared" si="37" ref="D54:N54">D43/D$2*100</f>
        <v>0</v>
      </c>
      <c r="E54" s="6">
        <f t="shared" si="37"/>
        <v>0</v>
      </c>
      <c r="F54" s="6">
        <f t="shared" si="37"/>
        <v>0</v>
      </c>
      <c r="G54" s="6">
        <f t="shared" si="37"/>
        <v>0</v>
      </c>
      <c r="H54" s="6">
        <f t="shared" si="37"/>
        <v>0</v>
      </c>
      <c r="I54" s="6">
        <f t="shared" si="37"/>
        <v>0</v>
      </c>
      <c r="J54" s="6">
        <f t="shared" si="37"/>
        <v>0</v>
      </c>
      <c r="K54" s="6">
        <f t="shared" si="37"/>
        <v>0.2859971400285997</v>
      </c>
      <c r="L54" s="6">
        <f t="shared" si="37"/>
        <v>2.4124700239808154</v>
      </c>
      <c r="M54" s="6">
        <f t="shared" si="37"/>
        <v>2.0452516785035124</v>
      </c>
      <c r="N54" s="6">
        <f t="shared" si="37"/>
        <v>1.2867398076662604</v>
      </c>
      <c r="O54" s="6">
        <f t="shared" si="32"/>
        <v>0.5501634919811076</v>
      </c>
      <c r="P54" s="6">
        <f t="shared" si="32"/>
        <v>0.5501634919811076</v>
      </c>
      <c r="Q54" s="6"/>
      <c r="S54" s="6"/>
      <c r="T54" s="6"/>
      <c r="U54" s="6"/>
      <c r="V54" s="6"/>
      <c r="AH54">
        <v>86</v>
      </c>
    </row>
    <row r="55" spans="1:34" ht="14.25">
      <c r="A55" t="s">
        <v>109</v>
      </c>
      <c r="B55" s="6">
        <f t="shared" si="29"/>
        <v>0.4</v>
      </c>
      <c r="C55" s="6">
        <f t="shared" si="30"/>
        <v>0</v>
      </c>
      <c r="D55" s="6">
        <f aca="true" t="shared" si="38" ref="D55:N55">D44/D$2*100</f>
        <v>0</v>
      </c>
      <c r="E55" s="6">
        <f t="shared" si="38"/>
        <v>0</v>
      </c>
      <c r="F55" s="6">
        <f t="shared" si="38"/>
        <v>0</v>
      </c>
      <c r="G55" s="6">
        <f t="shared" si="38"/>
        <v>0</v>
      </c>
      <c r="H55" s="6">
        <f t="shared" si="38"/>
        <v>0</v>
      </c>
      <c r="I55" s="6">
        <f t="shared" si="38"/>
        <v>0</v>
      </c>
      <c r="J55" s="6">
        <f t="shared" si="38"/>
        <v>0</v>
      </c>
      <c r="K55" s="6">
        <f t="shared" si="38"/>
        <v>0</v>
      </c>
      <c r="L55" s="6">
        <f t="shared" si="38"/>
        <v>0</v>
      </c>
      <c r="M55" s="6">
        <f t="shared" si="38"/>
        <v>0.09702332440718749</v>
      </c>
      <c r="N55" s="6">
        <f t="shared" si="38"/>
        <v>0.6162806447243668</v>
      </c>
      <c r="O55" s="6">
        <f t="shared" si="32"/>
        <v>0.051902216224632786</v>
      </c>
      <c r="P55" s="6">
        <f t="shared" si="32"/>
        <v>0.051902216224632786</v>
      </c>
      <c r="Q55" s="6"/>
      <c r="S55" s="6"/>
      <c r="T55" s="6"/>
      <c r="U55" s="6"/>
      <c r="V55" s="6"/>
      <c r="AH55">
        <v>87</v>
      </c>
    </row>
    <row r="56" spans="1:34" ht="14.25">
      <c r="A56" t="s">
        <v>69</v>
      </c>
      <c r="B56" s="6">
        <f t="shared" si="29"/>
        <v>0.8</v>
      </c>
      <c r="C56" s="6">
        <f t="shared" si="30"/>
        <v>0</v>
      </c>
      <c r="D56" s="6">
        <f aca="true" t="shared" si="39" ref="D56:N56">D45/D$2*100</f>
        <v>0</v>
      </c>
      <c r="E56" s="6">
        <f t="shared" si="39"/>
        <v>0</v>
      </c>
      <c r="F56" s="6">
        <f t="shared" si="39"/>
        <v>0</v>
      </c>
      <c r="G56" s="6">
        <f t="shared" si="39"/>
        <v>0</v>
      </c>
      <c r="H56" s="6">
        <f t="shared" si="39"/>
        <v>0</v>
      </c>
      <c r="I56" s="6">
        <f t="shared" si="39"/>
        <v>0</v>
      </c>
      <c r="J56" s="6">
        <f t="shared" si="39"/>
        <v>0</v>
      </c>
      <c r="K56" s="6">
        <f t="shared" si="39"/>
        <v>0.2859971400285997</v>
      </c>
      <c r="L56" s="6">
        <f t="shared" si="39"/>
        <v>2.4124700239808154</v>
      </c>
      <c r="M56" s="6">
        <f t="shared" si="39"/>
        <v>2.1422750029107</v>
      </c>
      <c r="N56" s="6">
        <f t="shared" si="39"/>
        <v>1.9030204523906271</v>
      </c>
      <c r="O56" s="6">
        <f t="shared" si="32"/>
        <v>0.6020657082057403</v>
      </c>
      <c r="P56" s="6">
        <f t="shared" si="32"/>
        <v>0.6020657082057403</v>
      </c>
      <c r="Q56" s="6"/>
      <c r="S56" s="6"/>
      <c r="T56" s="6"/>
      <c r="U56" s="6"/>
      <c r="V56" s="6"/>
      <c r="AH56">
        <v>88</v>
      </c>
    </row>
    <row r="57" spans="1:34" ht="14.25">
      <c r="A57" t="s">
        <v>74</v>
      </c>
      <c r="B57" s="6">
        <f t="shared" si="29"/>
        <v>0.4</v>
      </c>
      <c r="C57" s="6">
        <f t="shared" si="30"/>
        <v>0.6745768836957177</v>
      </c>
      <c r="D57" s="6">
        <f aca="true" t="shared" si="40" ref="D57:N57">D46/D$2*100</f>
        <v>0.48186494758090775</v>
      </c>
      <c r="E57" s="6">
        <f t="shared" si="40"/>
        <v>1.226456416995182</v>
      </c>
      <c r="F57" s="6">
        <f t="shared" si="40"/>
        <v>0.7229707525468287</v>
      </c>
      <c r="G57" s="6">
        <f t="shared" si="40"/>
        <v>0.4669954874593347</v>
      </c>
      <c r="H57" s="6">
        <f t="shared" si="40"/>
        <v>0.6458873611586827</v>
      </c>
      <c r="I57" s="6">
        <f t="shared" si="40"/>
        <v>0.7326007326007326</v>
      </c>
      <c r="J57" s="6">
        <f t="shared" si="40"/>
        <v>0.4766922575141753</v>
      </c>
      <c r="K57" s="6">
        <f t="shared" si="40"/>
        <v>0.6819931800681993</v>
      </c>
      <c r="L57" s="6">
        <f t="shared" si="40"/>
        <v>0.47002398081534774</v>
      </c>
      <c r="M57" s="6">
        <f t="shared" si="40"/>
        <v>1.3311600108666122</v>
      </c>
      <c r="N57" s="6">
        <f t="shared" si="40"/>
        <v>0.3860219422998781</v>
      </c>
      <c r="O57" s="6">
        <f t="shared" si="32"/>
        <v>0.7318212487673224</v>
      </c>
      <c r="P57" s="6">
        <f t="shared" si="32"/>
        <v>0.7318212487673224</v>
      </c>
      <c r="Q57" s="6"/>
      <c r="S57" s="6"/>
      <c r="T57" s="6"/>
      <c r="U57" s="6"/>
      <c r="V57" s="6"/>
      <c r="AH57">
        <v>89</v>
      </c>
    </row>
    <row r="58" spans="1:34" ht="14.25">
      <c r="A58" t="s">
        <v>79</v>
      </c>
      <c r="B58" s="6">
        <f t="shared" si="29"/>
        <v>10.8</v>
      </c>
      <c r="C58" s="6">
        <f t="shared" si="30"/>
        <v>22.815153887851594</v>
      </c>
      <c r="D58" s="6">
        <f aca="true" t="shared" si="41" ref="D58:N58">D47/D$2*100</f>
        <v>22.589047339975256</v>
      </c>
      <c r="E58" s="6">
        <f t="shared" si="41"/>
        <v>19.957790785648868</v>
      </c>
      <c r="F58" s="6">
        <f t="shared" si="41"/>
        <v>23.66086099244167</v>
      </c>
      <c r="G58" s="6">
        <f t="shared" si="41"/>
        <v>23.213348724944904</v>
      </c>
      <c r="H58" s="6">
        <f t="shared" si="41"/>
        <v>20.575426921759554</v>
      </c>
      <c r="I58" s="6">
        <f t="shared" si="41"/>
        <v>19.163028752069845</v>
      </c>
      <c r="J58" s="6">
        <f t="shared" si="41"/>
        <v>23.664007225651062</v>
      </c>
      <c r="K58" s="6">
        <f t="shared" si="41"/>
        <v>23.473765262347378</v>
      </c>
      <c r="L58" s="6">
        <f t="shared" si="41"/>
        <v>25.678657074340528</v>
      </c>
      <c r="M58" s="6">
        <f t="shared" si="41"/>
        <v>24.558543873947297</v>
      </c>
      <c r="N58" s="6">
        <f t="shared" si="41"/>
        <v>24.698631992415006</v>
      </c>
      <c r="O58" s="6">
        <f t="shared" si="32"/>
        <v>22.764312036123943</v>
      </c>
      <c r="P58" s="6">
        <f t="shared" si="32"/>
        <v>22.764312036123943</v>
      </c>
      <c r="Q58" s="6"/>
      <c r="S58" s="6"/>
      <c r="T58" s="6"/>
      <c r="U58" s="6"/>
      <c r="V58" s="6"/>
      <c r="AH58">
        <v>90</v>
      </c>
    </row>
    <row r="59" spans="15:17" ht="14.25">
      <c r="O59" s="6"/>
      <c r="P59" s="6"/>
      <c r="Q59" s="6"/>
    </row>
    <row r="60" spans="15:17" ht="14.25">
      <c r="O60" s="6"/>
      <c r="P60" s="6"/>
      <c r="Q60" s="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Garrett</dc:creator>
  <cp:keywords/>
  <dc:description/>
  <cp:lastModifiedBy>John Garrett</cp:lastModifiedBy>
  <dcterms:created xsi:type="dcterms:W3CDTF">2011-09-21T18:11:16Z</dcterms:created>
  <dcterms:modified xsi:type="dcterms:W3CDTF">2016-05-16T15:14:12Z</dcterms:modified>
  <cp:category/>
  <cp:version/>
  <cp:contentType/>
  <cp:contentStatus/>
</cp:coreProperties>
</file>